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tayrlindsay/Desktop/2020 Intertidal data/"/>
    </mc:Choice>
  </mc:AlternateContent>
  <bookViews>
    <workbookView xWindow="0" yWindow="460" windowWidth="23860" windowHeight="14640" activeTab="1"/>
  </bookViews>
  <sheets>
    <sheet name="Percent Cover" sheetId="1" r:id="rId1"/>
    <sheet name="Sizes" sheetId="2" r:id="rId2"/>
    <sheet name="Counts" sheetId="3" r:id="rId3"/>
    <sheet name="Category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7" roundtripDataSignature="AMtx7miNGKvW+uvCr7kjMSDmf76Xkxd6SA=="/>
    </ext>
  </extLst>
</workbook>
</file>

<file path=xl/calcChain.xml><?xml version="1.0" encoding="utf-8"?>
<calcChain xmlns="http://schemas.openxmlformats.org/spreadsheetml/2006/main">
  <c r="P46" i="2" l="1"/>
  <c r="P45" i="2"/>
  <c r="P41" i="2"/>
  <c r="O47" i="2"/>
  <c r="O46" i="2"/>
  <c r="O45" i="2"/>
  <c r="O44" i="2"/>
  <c r="O43" i="2"/>
  <c r="O42" i="2"/>
  <c r="O41" i="2"/>
  <c r="O40" i="2"/>
  <c r="O39" i="2"/>
  <c r="O37" i="2"/>
  <c r="N47" i="2"/>
  <c r="N46" i="2"/>
  <c r="N45" i="2"/>
  <c r="N44" i="2"/>
  <c r="N43" i="2"/>
  <c r="N42" i="2"/>
  <c r="N41" i="2"/>
  <c r="N40" i="2"/>
  <c r="N39" i="2"/>
  <c r="N37" i="2"/>
  <c r="N36" i="2"/>
  <c r="M47" i="2"/>
  <c r="M46" i="2"/>
  <c r="M45" i="2"/>
  <c r="M44" i="2"/>
  <c r="M43" i="2"/>
  <c r="M42" i="2"/>
  <c r="M41" i="2"/>
  <c r="M40" i="2"/>
  <c r="M39" i="2"/>
  <c r="M37" i="2"/>
  <c r="M36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</calcChain>
</file>

<file path=xl/sharedStrings.xml><?xml version="1.0" encoding="utf-8"?>
<sst xmlns="http://schemas.openxmlformats.org/spreadsheetml/2006/main" count="473" uniqueCount="182">
  <si>
    <t>YEAR</t>
  </si>
  <si>
    <t>TRANSECT</t>
  </si>
  <si>
    <t>LEVEL</t>
  </si>
  <si>
    <t>REPLICATE</t>
  </si>
  <si>
    <t>DATA TAKEN?</t>
  </si>
  <si>
    <t>FUCUS (FS, FV, FD, FSP)</t>
  </si>
  <si>
    <t>ASCOPHYLLUM</t>
  </si>
  <si>
    <t>SEMIBALANUS</t>
  </si>
  <si>
    <t>See Column AS</t>
  </si>
  <si>
    <t>Halacarus (see column AK)</t>
  </si>
  <si>
    <t>L. saxatilis</t>
  </si>
  <si>
    <t>L. littorea</t>
  </si>
  <si>
    <t>L. obtusata</t>
  </si>
  <si>
    <t>Nucella</t>
  </si>
  <si>
    <t>Acmaea (Tectura = current name)</t>
  </si>
  <si>
    <t>Carcinus</t>
  </si>
  <si>
    <t>Anurida</t>
  </si>
  <si>
    <t>Mytilus edulis</t>
  </si>
  <si>
    <t>Semibalanus balanoides</t>
  </si>
  <si>
    <t>Modiolus</t>
  </si>
  <si>
    <t>Isopods</t>
  </si>
  <si>
    <t>Amphipods</t>
  </si>
  <si>
    <t>Metridium</t>
  </si>
  <si>
    <t>Diadumene (formerly Haliplanella)</t>
  </si>
  <si>
    <t>Hiatella</t>
  </si>
  <si>
    <t>Strongylocentrotu</t>
  </si>
  <si>
    <t>Ophiopholis</t>
  </si>
  <si>
    <t>Nematodes</t>
  </si>
  <si>
    <t>Annelid Worm</t>
  </si>
  <si>
    <t>Spirorbis</t>
  </si>
  <si>
    <t>Crepidula</t>
  </si>
  <si>
    <t>Anomia simplex</t>
  </si>
  <si>
    <t>Tonicella rubra (formerly Ischnochiton ruber)</t>
  </si>
  <si>
    <t>A. vulgaris (= A. rubens)</t>
  </si>
  <si>
    <t>A. forbesi</t>
  </si>
  <si>
    <t xml:space="preserve">Lycastopsis </t>
  </si>
  <si>
    <t xml:space="preserve">Idotea </t>
  </si>
  <si>
    <t>Micrura affinis</t>
  </si>
  <si>
    <t>Pagurus</t>
  </si>
  <si>
    <t>C. irroratus</t>
  </si>
  <si>
    <t>C. borealis</t>
  </si>
  <si>
    <t>Halacarus</t>
  </si>
  <si>
    <t>Hyale</t>
  </si>
  <si>
    <t>Lacuna</t>
  </si>
  <si>
    <t>Lepidonotus</t>
  </si>
  <si>
    <t>Nemertean</t>
  </si>
  <si>
    <t>Nudibranch</t>
  </si>
  <si>
    <t>Oligochaete</t>
  </si>
  <si>
    <t>Polychaete</t>
  </si>
  <si>
    <t>Mite</t>
  </si>
  <si>
    <t>Flatworms</t>
  </si>
  <si>
    <t>Hemigrapsus sanguineus</t>
  </si>
  <si>
    <t>Henricia</t>
  </si>
  <si>
    <t>Asterias rubens</t>
  </si>
  <si>
    <t>Diadumene</t>
  </si>
  <si>
    <t>Notes</t>
  </si>
  <si>
    <t>MYTILUS EDULIS</t>
  </si>
  <si>
    <t>MODIOLUS</t>
  </si>
  <si>
    <t>NUCELLA</t>
  </si>
  <si>
    <t>Ascophyllum *Canopy</t>
  </si>
  <si>
    <t>Z1-Quality</t>
  </si>
  <si>
    <t>Vertebrata</t>
  </si>
  <si>
    <t>Fucus *vesic Canopy</t>
  </si>
  <si>
    <t>Fucus *spiralis Canopy</t>
  </si>
  <si>
    <t>Fucus *distichus Canopy</t>
  </si>
  <si>
    <t>Fucus spp *Canopy</t>
  </si>
  <si>
    <t>Elachista *canopy</t>
  </si>
  <si>
    <t>Mastocarpus *Canopy (include Gigartina here--old name)</t>
  </si>
  <si>
    <t>max length cm</t>
  </si>
  <si>
    <t>Chondrus *Canopy</t>
  </si>
  <si>
    <t>species</t>
  </si>
  <si>
    <t>Corallina officinalis*canopy*</t>
  </si>
  <si>
    <t>max # bladders</t>
  </si>
  <si>
    <t>Ceramium *Canopy</t>
  </si>
  <si>
    <t>Cladophora</t>
  </si>
  <si>
    <t>Colpomenia</t>
  </si>
  <si>
    <t>Rhizoclonium</t>
  </si>
  <si>
    <t>Codium *Canopy</t>
  </si>
  <si>
    <t>Leathesia</t>
  </si>
  <si>
    <t>Chaetomorpha</t>
  </si>
  <si>
    <t>Porphyra</t>
  </si>
  <si>
    <t>Ahnfeltia *Canopy</t>
  </si>
  <si>
    <t>Bare Rock</t>
  </si>
  <si>
    <t>Black Zone Spp</t>
  </si>
  <si>
    <t>Shell Hash</t>
  </si>
  <si>
    <t>Prasiola</t>
  </si>
  <si>
    <t>Hildenbrandia</t>
  </si>
  <si>
    <t>Ascophyllum Base</t>
  </si>
  <si>
    <t>Polysiphonia base</t>
  </si>
  <si>
    <t>Ceranium base</t>
  </si>
  <si>
    <t>Fucus distichus Base</t>
  </si>
  <si>
    <t>0-2mm</t>
  </si>
  <si>
    <t>Fucus vesic Base</t>
  </si>
  <si>
    <t>3-5mm</t>
  </si>
  <si>
    <t>&gt;5mm</t>
  </si>
  <si>
    <t>0-5mm</t>
  </si>
  <si>
    <t>6-10mm</t>
  </si>
  <si>
    <t>11-20mm</t>
  </si>
  <si>
    <t>21-30mm</t>
  </si>
  <si>
    <t>&gt;30mm</t>
  </si>
  <si>
    <t>&gt;50mm</t>
  </si>
  <si>
    <t>0-10mm</t>
  </si>
  <si>
    <t>&gt;20mm</t>
  </si>
  <si>
    <t>Fucus sp. Base</t>
  </si>
  <si>
    <t>Corallina Officinalis Base</t>
  </si>
  <si>
    <t>Green lichen</t>
  </si>
  <si>
    <t>Phymatolithon lenormandii</t>
  </si>
  <si>
    <t>Sb. balanoides</t>
  </si>
  <si>
    <t>Diadumene lineata</t>
  </si>
  <si>
    <t>Coralline Crusts (by 1998 standards, includes Clathromorphum, Lithothamnium, and Phymatolithon)</t>
  </si>
  <si>
    <t>Chondrus Base</t>
  </si>
  <si>
    <t>Ulva lactuca base</t>
  </si>
  <si>
    <t>Mastocarpus Base</t>
  </si>
  <si>
    <t>Mastocarpus crust</t>
  </si>
  <si>
    <t>Mytilus</t>
  </si>
  <si>
    <t>Cryptosula pallasiana</t>
  </si>
  <si>
    <t>Halichondria</t>
  </si>
  <si>
    <t>Codium Base</t>
  </si>
  <si>
    <t>Chordaria</t>
  </si>
  <si>
    <t>Ralfsia spp</t>
  </si>
  <si>
    <t>Alaria Base</t>
  </si>
  <si>
    <t>Alaria *Canopy</t>
  </si>
  <si>
    <t>Laminaria Base</t>
  </si>
  <si>
    <t>Laminaria *Canopy</t>
  </si>
  <si>
    <t>Trailliella (a phase of Bonnemaisonia?)</t>
  </si>
  <si>
    <t>Acrosiphonia</t>
  </si>
  <si>
    <t>Ahnfeltia Base</t>
  </si>
  <si>
    <t>Botrylloides</t>
  </si>
  <si>
    <t>Botryllus</t>
  </si>
  <si>
    <t>Cystoclonium</t>
  </si>
  <si>
    <t>Dynamena</t>
  </si>
  <si>
    <t>Euthora</t>
  </si>
  <si>
    <t>Palmaria</t>
  </si>
  <si>
    <t>Petalonia</t>
  </si>
  <si>
    <t>Pilayella</t>
  </si>
  <si>
    <t>Schizoporella</t>
  </si>
  <si>
    <t>Scytosiphon lomentaria</t>
  </si>
  <si>
    <t>Sertularia</t>
  </si>
  <si>
    <t>Spongomorpha</t>
  </si>
  <si>
    <t>Tricellaria inopinata</t>
  </si>
  <si>
    <t>Bonnemaisonia</t>
  </si>
  <si>
    <t>Electra Pilosa</t>
  </si>
  <si>
    <t>NA</t>
  </si>
  <si>
    <t>Elachista</t>
  </si>
  <si>
    <t>Tubularia sp.</t>
  </si>
  <si>
    <t>Campanularia/Obelia</t>
  </si>
  <si>
    <t>Electra</t>
  </si>
  <si>
    <t>Membranipora</t>
  </si>
  <si>
    <t xml:space="preserve">Hippothoa </t>
  </si>
  <si>
    <t>Cryptosula</t>
  </si>
  <si>
    <t>Leucosolenia</t>
  </si>
  <si>
    <t>Flustrellidra</t>
  </si>
  <si>
    <t>Ectocarpus</t>
  </si>
  <si>
    <t>Microporella</t>
  </si>
  <si>
    <t>Spermothamnion</t>
  </si>
  <si>
    <t>Alcyonidium sp.</t>
  </si>
  <si>
    <t>Acrosiphonia sp.</t>
  </si>
  <si>
    <t>Ahnfeltia</t>
  </si>
  <si>
    <t>Bugula</t>
  </si>
  <si>
    <t>Ceramium</t>
  </si>
  <si>
    <t>Cribrilina</t>
  </si>
  <si>
    <t>Enteromorpha</t>
  </si>
  <si>
    <t>Polysiphonia</t>
  </si>
  <si>
    <t>Ulva lactuca</t>
  </si>
  <si>
    <t>unident bryozoans</t>
  </si>
  <si>
    <t>Aplidium (formerly Amaroucium)</t>
  </si>
  <si>
    <t>Botryllus schlosseri</t>
  </si>
  <si>
    <t>Bowerbankia</t>
  </si>
  <si>
    <t>Codium</t>
  </si>
  <si>
    <t>Didemnum</t>
  </si>
  <si>
    <t>Diplosoma</t>
  </si>
  <si>
    <t>Dumontia</t>
  </si>
  <si>
    <t>Plumaria</t>
  </si>
  <si>
    <t>Scytosiphon</t>
  </si>
  <si>
    <t xml:space="preserve">Spongomorpha sp. </t>
  </si>
  <si>
    <t>Corallina</t>
  </si>
  <si>
    <t>Tricellaria</t>
  </si>
  <si>
    <t>Fucus Base</t>
  </si>
  <si>
    <t>y</t>
  </si>
  <si>
    <t>n</t>
  </si>
  <si>
    <t>FSP</t>
  </si>
  <si>
    <t>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</si>
</sst>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rgb="FF000000"/>
      <name val="Verdana"/>
    </font>
    <font>
      <sz val="12"/>
      <color rgb="FF000000"/>
      <name val="Times New Roman"/>
    </font>
    <font>
      <sz val="12"/>
      <name val="Verdana"/>
    </font>
    <font>
      <sz val="12"/>
      <name val="Times New Roman"/>
    </font>
    <font>
      <sz val="12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  <diagonal/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  <diagonal/>
    </border>
    <border>
      <left/>
      <right/>
      <top/>
      <bottom/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000000"/>
      </top>
      <bottom style="thin">
        <color rgb="FFAAAAAA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>
      <alignment vertical="top" wrapText="1"/>
    </xf>
    <xf numFmtId="0" fontId="1" fillId="0" borderId="1" xfId="0" applyFont="1" applyBorder="1" applyAlignment="1"/>
    <xf numFmtId="0" fontId="1" fillId="0" borderId="1" xfId="0" applyFont="1" applyBorder="1" applyAlignment="1"/>
    <xf numFmtId="1" fontId="1" fillId="0" borderId="1" xfId="0" applyNumberFormat="1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1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1" fontId="1" fillId="0" borderId="2" xfId="0" applyNumberFormat="1" applyFont="1" applyBorder="1" applyAlignment="1"/>
    <xf numFmtId="0" fontId="1" fillId="2" borderId="7" xfId="0" applyFont="1" applyFill="1" applyBorder="1" applyAlignment="1"/>
    <xf numFmtId="0" fontId="1" fillId="0" borderId="8" xfId="0" applyFont="1" applyBorder="1" applyAlignment="1"/>
    <xf numFmtId="0" fontId="1" fillId="0" borderId="6" xfId="0" applyFont="1" applyBorder="1" applyAlignment="1"/>
    <xf numFmtId="4" fontId="1" fillId="0" borderId="1" xfId="0" applyNumberFormat="1" applyFont="1" applyBorder="1" applyAlignment="1"/>
    <xf numFmtId="0" fontId="1" fillId="0" borderId="1" xfId="0" applyFont="1" applyBorder="1" applyAlignment="1">
      <alignment horizontal="left"/>
    </xf>
    <xf numFmtId="1" fontId="1" fillId="0" borderId="6" xfId="0" applyNumberFormat="1" applyFont="1" applyBorder="1" applyAlignment="1"/>
    <xf numFmtId="0" fontId="1" fillId="0" borderId="10" xfId="0" applyFont="1" applyBorder="1" applyAlignment="1"/>
    <xf numFmtId="0" fontId="1" fillId="3" borderId="7" xfId="0" applyFont="1" applyFill="1" applyBorder="1" applyAlignment="1"/>
    <xf numFmtId="0" fontId="1" fillId="0" borderId="0" xfId="0" applyFont="1" applyAlignment="1"/>
    <xf numFmtId="0" fontId="1" fillId="0" borderId="11" xfId="0" applyFont="1" applyBorder="1" applyAlignment="1"/>
    <xf numFmtId="0" fontId="1" fillId="0" borderId="8" xfId="0" applyFont="1" applyBorder="1" applyAlignment="1"/>
    <xf numFmtId="2" fontId="1" fillId="0" borderId="1" xfId="0" applyNumberFormat="1" applyFont="1" applyBorder="1" applyAlignment="1"/>
    <xf numFmtId="1" fontId="1" fillId="0" borderId="1" xfId="0" applyNumberFormat="1" applyFont="1" applyBorder="1" applyAlignment="1"/>
    <xf numFmtId="4" fontId="1" fillId="0" borderId="1" xfId="0" applyNumberFormat="1" applyFont="1" applyBorder="1" applyAlignment="1"/>
    <xf numFmtId="2" fontId="1" fillId="0" borderId="1" xfId="0" applyNumberFormat="1" applyFont="1" applyBorder="1" applyAlignment="1">
      <alignment horizontal="right"/>
    </xf>
    <xf numFmtId="2" fontId="1" fillId="0" borderId="8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" fillId="0" borderId="12" xfId="0" applyFont="1" applyBorder="1" applyAlignment="1"/>
    <xf numFmtId="2" fontId="1" fillId="0" borderId="1" xfId="0" applyNumberFormat="1" applyFont="1" applyBorder="1" applyAlignment="1"/>
    <xf numFmtId="0" fontId="1" fillId="0" borderId="12" xfId="0" applyFont="1" applyBorder="1" applyAlignment="1">
      <alignment horizontal="right"/>
    </xf>
    <xf numFmtId="0" fontId="2" fillId="0" borderId="0" xfId="0" applyFont="1" applyAlignment="1">
      <alignment vertical="top" wrapText="1"/>
    </xf>
    <xf numFmtId="0" fontId="1" fillId="0" borderId="9" xfId="0" applyFont="1" applyBorder="1" applyAlignment="1"/>
    <xf numFmtId="2" fontId="3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1" fillId="0" borderId="0" xfId="0" applyFont="1" applyAlignment="1"/>
    <xf numFmtId="0" fontId="4" fillId="0" borderId="0" xfId="0" applyFont="1" applyAlignment="1"/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7" Type="http://customschemas.google.com/relationships/workbookmetadata" Target="metadata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012"/>
  <sheetViews>
    <sheetView showGridLines="0" workbookViewId="0">
      <pane xSplit="4" ySplit="3" topLeftCell="AP36" activePane="bottomRight" state="frozen"/>
      <selection pane="topRight" activeCell="E1" sqref="E1"/>
      <selection pane="bottomLeft" activeCell="A4" sqref="A4"/>
      <selection pane="bottomRight" activeCell="AW50" sqref="AW50"/>
    </sheetView>
  </sheetViews>
  <sheetFormatPr baseColWidth="10" defaultColWidth="11.25" defaultRowHeight="15" customHeight="1" x14ac:dyDescent="0.2"/>
  <cols>
    <col min="1" max="1" width="4.75" customWidth="1"/>
    <col min="2" max="2" width="8.5" customWidth="1"/>
    <col min="3" max="3" width="5.25" customWidth="1"/>
    <col min="4" max="4" width="8.625" customWidth="1"/>
    <col min="5" max="5" width="12.75" customWidth="1"/>
    <col min="6" max="6" width="21" customWidth="1"/>
    <col min="7" max="7" width="14.625" customWidth="1"/>
    <col min="8" max="8" width="17.875" customWidth="1"/>
    <col min="9" max="9" width="15" customWidth="1"/>
    <col min="10" max="11" width="15.75" customWidth="1"/>
    <col min="12" max="12" width="11.625" customWidth="1"/>
    <col min="13" max="13" width="36.25" customWidth="1"/>
    <col min="14" max="14" width="12.125" customWidth="1"/>
    <col min="15" max="15" width="16" customWidth="1"/>
    <col min="16" max="16" width="12.625" customWidth="1"/>
    <col min="17" max="17" width="7.875" customWidth="1"/>
    <col min="18" max="18" width="13.5" customWidth="1"/>
    <col min="19" max="19" width="9.125" customWidth="1"/>
    <col min="20" max="20" width="11.125" customWidth="1"/>
    <col min="21" max="21" width="6.5" customWidth="1"/>
    <col min="22" max="22" width="9.5" customWidth="1"/>
    <col min="23" max="23" width="6.25" customWidth="1"/>
    <col min="24" max="24" width="12" customWidth="1"/>
    <col min="25" max="25" width="7.125" customWidth="1"/>
    <col min="26" max="26" width="10.375" customWidth="1"/>
    <col min="27" max="27" width="7.375" customWidth="1"/>
    <col min="28" max="28" width="5.75" customWidth="1"/>
    <col min="29" max="29" width="9.5" customWidth="1"/>
    <col min="30" max="30" width="12.125" customWidth="1"/>
    <col min="31" max="35" width="9.625" customWidth="1"/>
    <col min="36" max="37" width="8.5" customWidth="1"/>
    <col min="38" max="38" width="17.125" customWidth="1"/>
    <col min="39" max="39" width="12.5" customWidth="1"/>
    <col min="40" max="40" width="12" customWidth="1"/>
    <col min="41" max="41" width="10.625" customWidth="1"/>
    <col min="42" max="42" width="62.25" customWidth="1"/>
    <col min="43" max="43" width="9.875" customWidth="1"/>
    <col min="44" max="45" width="11.875" customWidth="1"/>
    <col min="46" max="46" width="11.75" customWidth="1"/>
    <col min="47" max="47" width="10.875" customWidth="1"/>
    <col min="48" max="48" width="6.5" customWidth="1"/>
    <col min="49" max="49" width="12" customWidth="1"/>
    <col min="50" max="50" width="7.625" customWidth="1"/>
    <col min="51" max="51" width="14" customWidth="1"/>
    <col min="52" max="52" width="8.625" customWidth="1"/>
    <col min="53" max="53" width="8.875" customWidth="1"/>
    <col min="54" max="54" width="6.875" customWidth="1"/>
    <col min="55" max="55" width="7.625" customWidth="1"/>
    <col min="56" max="56" width="8" customWidth="1"/>
    <col min="57" max="57" width="10.375" customWidth="1"/>
    <col min="58" max="58" width="10.25" customWidth="1"/>
    <col min="59" max="59" width="12.5" customWidth="1"/>
    <col min="60" max="60" width="25.375" customWidth="1"/>
    <col min="61" max="61" width="8.875" customWidth="1"/>
    <col min="62" max="62" width="9.625" customWidth="1"/>
    <col min="63" max="63" width="8.375" customWidth="1"/>
    <col min="64" max="64" width="6.375" customWidth="1"/>
    <col min="65" max="65" width="9" customWidth="1"/>
    <col min="66" max="66" width="7" customWidth="1"/>
    <col min="67" max="67" width="5.375" customWidth="1"/>
    <col min="68" max="68" width="6.125" customWidth="1"/>
    <col min="69" max="69" width="6.375" customWidth="1"/>
    <col min="70" max="70" width="11.5" customWidth="1"/>
    <col min="71" max="71" width="9.125" customWidth="1"/>
    <col min="72" max="72" width="15" customWidth="1"/>
    <col min="73" max="73" width="6.625" customWidth="1"/>
    <col min="74" max="74" width="9.75" customWidth="1"/>
    <col min="75" max="75" width="6.5" customWidth="1"/>
    <col min="76" max="78" width="10" customWidth="1"/>
    <col min="79" max="80" width="4.25" customWidth="1"/>
    <col min="81" max="86" width="9.5" customWidth="1"/>
  </cols>
  <sheetData>
    <row r="1" spans="1:86" ht="19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</row>
    <row r="2" spans="1:86" ht="19.5" customHeigh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59</v>
      </c>
      <c r="G2" s="1" t="s">
        <v>61</v>
      </c>
      <c r="H2" s="1" t="s">
        <v>62</v>
      </c>
      <c r="I2" s="1" t="s">
        <v>63</v>
      </c>
      <c r="J2" s="1" t="s">
        <v>64</v>
      </c>
      <c r="K2" s="2" t="s">
        <v>65</v>
      </c>
      <c r="L2" s="1" t="s">
        <v>66</v>
      </c>
      <c r="M2" s="1" t="s">
        <v>67</v>
      </c>
      <c r="N2" s="1" t="s">
        <v>69</v>
      </c>
      <c r="O2" s="2" t="s">
        <v>71</v>
      </c>
      <c r="P2" s="1" t="s">
        <v>73</v>
      </c>
      <c r="Q2" s="1" t="s">
        <v>74</v>
      </c>
      <c r="R2" s="1" t="s">
        <v>75</v>
      </c>
      <c r="S2" s="1" t="s">
        <v>76</v>
      </c>
      <c r="T2" s="1" t="s">
        <v>77</v>
      </c>
      <c r="U2" s="1" t="s">
        <v>78</v>
      </c>
      <c r="V2" s="1" t="s">
        <v>79</v>
      </c>
      <c r="W2" s="1" t="s">
        <v>80</v>
      </c>
      <c r="X2" s="1" t="s">
        <v>81</v>
      </c>
      <c r="Y2" s="1" t="s">
        <v>82</v>
      </c>
      <c r="Z2" s="1" t="s">
        <v>83</v>
      </c>
      <c r="AA2" s="1" t="s">
        <v>84</v>
      </c>
      <c r="AB2" s="1" t="s">
        <v>85</v>
      </c>
      <c r="AC2" s="1" t="s">
        <v>86</v>
      </c>
      <c r="AD2" s="1" t="s">
        <v>87</v>
      </c>
      <c r="AE2" s="2" t="s">
        <v>88</v>
      </c>
      <c r="AF2" s="2" t="s">
        <v>89</v>
      </c>
      <c r="AG2" s="6" t="s">
        <v>90</v>
      </c>
      <c r="AH2" s="12" t="s">
        <v>92</v>
      </c>
      <c r="AI2" s="2" t="s">
        <v>103</v>
      </c>
      <c r="AJ2" s="2" t="s">
        <v>104</v>
      </c>
      <c r="AK2" s="1" t="s">
        <v>105</v>
      </c>
      <c r="AL2" s="1" t="s">
        <v>106</v>
      </c>
      <c r="AM2" s="1" t="s">
        <v>107</v>
      </c>
      <c r="AN2" s="1" t="s">
        <v>108</v>
      </c>
      <c r="AO2" s="1" t="s">
        <v>22</v>
      </c>
      <c r="AP2" s="1" t="s">
        <v>109</v>
      </c>
      <c r="AQ2" s="1" t="s">
        <v>110</v>
      </c>
      <c r="AR2" s="2" t="s">
        <v>111</v>
      </c>
      <c r="AS2" s="1" t="s">
        <v>112</v>
      </c>
      <c r="AT2" s="1" t="s">
        <v>113</v>
      </c>
      <c r="AU2" s="1" t="s">
        <v>114</v>
      </c>
      <c r="AV2" s="1" t="s">
        <v>19</v>
      </c>
      <c r="AW2" s="1" t="s">
        <v>31</v>
      </c>
      <c r="AX2" s="1" t="s">
        <v>24</v>
      </c>
      <c r="AY2" s="1" t="s">
        <v>115</v>
      </c>
      <c r="AZ2" s="1" t="s">
        <v>116</v>
      </c>
      <c r="BA2" s="1" t="s">
        <v>117</v>
      </c>
      <c r="BB2" s="1" t="s">
        <v>118</v>
      </c>
      <c r="BC2" s="1" t="s">
        <v>119</v>
      </c>
      <c r="BD2" s="1" t="s">
        <v>120</v>
      </c>
      <c r="BE2" s="1" t="s">
        <v>121</v>
      </c>
      <c r="BF2" s="1" t="s">
        <v>122</v>
      </c>
      <c r="BG2" s="1" t="s">
        <v>123</v>
      </c>
      <c r="BH2" s="1" t="s">
        <v>124</v>
      </c>
      <c r="BI2" s="1" t="s">
        <v>125</v>
      </c>
      <c r="BJ2" s="1" t="s">
        <v>126</v>
      </c>
      <c r="BK2" s="1" t="s">
        <v>127</v>
      </c>
      <c r="BL2" s="1" t="s">
        <v>128</v>
      </c>
      <c r="BM2" s="1" t="s">
        <v>129</v>
      </c>
      <c r="BN2" s="1" t="s">
        <v>130</v>
      </c>
      <c r="BO2" s="1" t="s">
        <v>131</v>
      </c>
      <c r="BP2" s="1" t="s">
        <v>132</v>
      </c>
      <c r="BQ2" s="1" t="s">
        <v>133</v>
      </c>
      <c r="BR2" s="15" t="s">
        <v>134</v>
      </c>
      <c r="BS2" s="1" t="s">
        <v>135</v>
      </c>
      <c r="BT2" s="1" t="s">
        <v>136</v>
      </c>
      <c r="BU2" s="15" t="s">
        <v>137</v>
      </c>
      <c r="BV2" s="1" t="s">
        <v>138</v>
      </c>
      <c r="BW2" s="1" t="s">
        <v>29</v>
      </c>
      <c r="BX2" s="2" t="s">
        <v>139</v>
      </c>
      <c r="BY2" s="1" t="s">
        <v>140</v>
      </c>
      <c r="BZ2" s="2" t="s">
        <v>141</v>
      </c>
      <c r="CA2" s="1" t="s">
        <v>55</v>
      </c>
      <c r="CB2" s="19"/>
      <c r="CD2" s="3"/>
      <c r="CE2" s="3"/>
      <c r="CF2" s="3"/>
      <c r="CG2" s="3"/>
      <c r="CH2" s="3"/>
    </row>
    <row r="3" spans="1:86" ht="19.5" customHeight="1" x14ac:dyDescent="0.2">
      <c r="A3" s="1"/>
      <c r="B3" s="1"/>
      <c r="C3" s="1"/>
      <c r="D3" s="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4"/>
      <c r="BE3" s="4"/>
      <c r="BF3" s="4"/>
      <c r="BG3" s="4"/>
      <c r="BH3" s="4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3"/>
      <c r="CE3" s="3"/>
      <c r="CF3" s="3"/>
      <c r="CG3" s="3"/>
      <c r="CH3" s="3"/>
    </row>
    <row r="4" spans="1:86" ht="19.5" customHeight="1" x14ac:dyDescent="0.2">
      <c r="A4" s="6">
        <v>2020</v>
      </c>
      <c r="B4" s="6">
        <v>22</v>
      </c>
      <c r="C4" s="17">
        <v>-4</v>
      </c>
      <c r="D4" s="11">
        <v>1</v>
      </c>
      <c r="E4" s="21" t="s">
        <v>178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>
        <v>100</v>
      </c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6"/>
      <c r="CB4" s="6"/>
      <c r="CC4" s="6"/>
      <c r="CD4" s="6"/>
      <c r="CE4" s="6"/>
      <c r="CF4" s="6"/>
      <c r="CG4" s="6"/>
      <c r="CH4" s="6"/>
    </row>
    <row r="5" spans="1:86" ht="19.5" customHeight="1" x14ac:dyDescent="0.2">
      <c r="A5" s="6">
        <v>2020</v>
      </c>
      <c r="B5" s="6">
        <v>22</v>
      </c>
      <c r="C5" s="17">
        <v>-4</v>
      </c>
      <c r="D5" s="18">
        <v>2</v>
      </c>
      <c r="E5" s="21" t="s">
        <v>178</v>
      </c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>
        <v>100</v>
      </c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6"/>
      <c r="CB5" s="6"/>
      <c r="CC5" s="6"/>
      <c r="CD5" s="6"/>
      <c r="CE5" s="6"/>
      <c r="CF5" s="6"/>
      <c r="CG5" s="6"/>
      <c r="CH5" s="6"/>
    </row>
    <row r="6" spans="1:86" ht="19.5" customHeight="1" x14ac:dyDescent="0.2">
      <c r="A6" s="6">
        <v>2020</v>
      </c>
      <c r="B6" s="6">
        <v>22</v>
      </c>
      <c r="C6" s="6">
        <v>-4</v>
      </c>
      <c r="D6" s="20">
        <v>3</v>
      </c>
      <c r="E6" s="21" t="s">
        <v>178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>
        <v>100</v>
      </c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6"/>
      <c r="CB6" s="6"/>
      <c r="CC6" s="6"/>
      <c r="CD6" s="6"/>
      <c r="CE6" s="6"/>
      <c r="CF6" s="6"/>
      <c r="CG6" s="6"/>
      <c r="CH6" s="6"/>
    </row>
    <row r="7" spans="1:86" ht="19.5" customHeight="1" x14ac:dyDescent="0.2">
      <c r="A7" s="6">
        <v>2020</v>
      </c>
      <c r="B7" s="6">
        <v>22</v>
      </c>
      <c r="C7" s="17">
        <v>-3</v>
      </c>
      <c r="D7" s="11">
        <v>1</v>
      </c>
      <c r="E7" s="21" t="s">
        <v>178</v>
      </c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>
        <v>50</v>
      </c>
      <c r="Z7" s="30">
        <v>50</v>
      </c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6"/>
      <c r="CB7" s="6"/>
      <c r="CC7" s="6"/>
      <c r="CD7" s="6"/>
      <c r="CE7" s="6"/>
      <c r="CF7" s="6"/>
      <c r="CG7" s="6"/>
      <c r="CH7" s="6"/>
    </row>
    <row r="8" spans="1:86" ht="19.5" customHeight="1" x14ac:dyDescent="0.2">
      <c r="A8" s="6">
        <v>2020</v>
      </c>
      <c r="B8" s="6">
        <v>22</v>
      </c>
      <c r="C8" s="17">
        <v>-3</v>
      </c>
      <c r="D8" s="18">
        <v>2</v>
      </c>
      <c r="E8" s="21" t="s">
        <v>178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>
        <v>80</v>
      </c>
      <c r="Z8" s="30">
        <v>20</v>
      </c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6"/>
      <c r="CB8" s="6"/>
      <c r="CC8" s="6"/>
      <c r="CD8" s="6"/>
      <c r="CE8" s="6"/>
      <c r="CF8" s="6"/>
      <c r="CG8" s="6"/>
      <c r="CH8" s="6"/>
    </row>
    <row r="9" spans="1:86" ht="19.5" customHeight="1" x14ac:dyDescent="0.2">
      <c r="A9" s="6">
        <v>2020</v>
      </c>
      <c r="B9" s="6">
        <v>22</v>
      </c>
      <c r="C9" s="6">
        <v>-3</v>
      </c>
      <c r="D9" s="20">
        <v>3</v>
      </c>
      <c r="E9" s="21" t="s">
        <v>178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>
        <v>70</v>
      </c>
      <c r="Z9" s="30">
        <v>30</v>
      </c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6"/>
      <c r="CB9" s="6"/>
      <c r="CC9" s="6"/>
      <c r="CD9" s="6"/>
      <c r="CE9" s="6"/>
      <c r="CF9" s="6"/>
      <c r="CG9" s="6"/>
      <c r="CH9" s="6"/>
    </row>
    <row r="10" spans="1:86" ht="19.5" customHeight="1" x14ac:dyDescent="0.2">
      <c r="A10" s="6">
        <v>2020</v>
      </c>
      <c r="B10" s="6">
        <v>22</v>
      </c>
      <c r="C10" s="17">
        <v>-2</v>
      </c>
      <c r="D10" s="11">
        <v>1</v>
      </c>
      <c r="E10" s="21" t="s">
        <v>178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>
        <v>45</v>
      </c>
      <c r="Z10" s="30">
        <v>55</v>
      </c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6"/>
      <c r="CB10" s="6"/>
      <c r="CC10" s="6"/>
      <c r="CD10" s="6"/>
      <c r="CE10" s="6"/>
      <c r="CF10" s="6"/>
      <c r="CG10" s="6"/>
      <c r="CH10" s="6"/>
    </row>
    <row r="11" spans="1:86" ht="19.5" customHeight="1" x14ac:dyDescent="0.2">
      <c r="A11" s="6">
        <v>2020</v>
      </c>
      <c r="B11" s="6">
        <v>22</v>
      </c>
      <c r="C11" s="17">
        <v>-2</v>
      </c>
      <c r="D11" s="18">
        <v>2</v>
      </c>
      <c r="E11" s="21" t="s">
        <v>178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>
        <v>40</v>
      </c>
      <c r="Z11" s="30">
        <v>60</v>
      </c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6"/>
      <c r="CB11" s="6"/>
      <c r="CC11" s="6"/>
      <c r="CD11" s="6"/>
      <c r="CE11" s="6"/>
      <c r="CF11" s="6"/>
      <c r="CG11" s="6"/>
      <c r="CH11" s="6"/>
    </row>
    <row r="12" spans="1:86" ht="19.5" customHeight="1" x14ac:dyDescent="0.2">
      <c r="A12" s="6">
        <v>2020</v>
      </c>
      <c r="B12" s="6">
        <v>22</v>
      </c>
      <c r="C12" s="6">
        <v>-2</v>
      </c>
      <c r="D12" s="20">
        <v>3</v>
      </c>
      <c r="E12" s="21" t="s">
        <v>178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>
        <v>50</v>
      </c>
      <c r="Z12" s="30">
        <v>50</v>
      </c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6"/>
      <c r="CB12" s="6"/>
      <c r="CC12" s="6"/>
      <c r="CD12" s="6"/>
      <c r="CE12" s="6"/>
      <c r="CF12" s="6"/>
      <c r="CG12" s="6"/>
      <c r="CH12" s="6"/>
    </row>
    <row r="13" spans="1:86" ht="19.5" customHeight="1" x14ac:dyDescent="0.2">
      <c r="A13" s="6">
        <v>2020</v>
      </c>
      <c r="B13" s="6">
        <v>22</v>
      </c>
      <c r="C13" s="17">
        <v>-1</v>
      </c>
      <c r="D13" s="11">
        <v>1</v>
      </c>
      <c r="E13" s="21" t="s">
        <v>178</v>
      </c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>
        <v>35</v>
      </c>
      <c r="Z13" s="30">
        <v>65</v>
      </c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24"/>
      <c r="CB13" s="24"/>
      <c r="CC13" s="6"/>
      <c r="CD13" s="6"/>
      <c r="CE13" s="6"/>
      <c r="CF13" s="6"/>
      <c r="CG13" s="6"/>
      <c r="CH13" s="6"/>
    </row>
    <row r="14" spans="1:86" ht="19.5" customHeight="1" x14ac:dyDescent="0.2">
      <c r="A14" s="6">
        <v>2020</v>
      </c>
      <c r="B14" s="6">
        <v>22</v>
      </c>
      <c r="C14" s="17">
        <v>-1</v>
      </c>
      <c r="D14" s="18">
        <v>2</v>
      </c>
      <c r="E14" s="21" t="s">
        <v>178</v>
      </c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>
        <v>50</v>
      </c>
      <c r="Z14" s="30">
        <v>50</v>
      </c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24"/>
      <c r="CB14" s="24"/>
      <c r="CC14" s="6"/>
      <c r="CD14" s="6"/>
      <c r="CE14" s="6"/>
      <c r="CF14" s="6"/>
      <c r="CG14" s="6"/>
      <c r="CH14" s="6"/>
    </row>
    <row r="15" spans="1:86" ht="19.5" customHeight="1" x14ac:dyDescent="0.2">
      <c r="A15" s="6">
        <v>2020</v>
      </c>
      <c r="B15" s="6">
        <v>22</v>
      </c>
      <c r="C15" s="6">
        <v>-1</v>
      </c>
      <c r="D15" s="20">
        <v>3</v>
      </c>
      <c r="E15" s="21" t="s">
        <v>178</v>
      </c>
      <c r="F15" s="25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30">
        <v>30</v>
      </c>
      <c r="Z15" s="30">
        <v>30</v>
      </c>
      <c r="AA15" s="26"/>
      <c r="AB15" s="26"/>
      <c r="AC15" s="26"/>
      <c r="AD15" s="26"/>
      <c r="AE15" s="30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30"/>
      <c r="BY15" s="30"/>
      <c r="BZ15" s="30"/>
      <c r="CA15" s="24"/>
      <c r="CB15" s="24"/>
      <c r="CC15" s="6"/>
      <c r="CD15" s="6"/>
      <c r="CE15" s="6"/>
      <c r="CF15" s="6"/>
      <c r="CG15" s="6"/>
      <c r="CH15" s="6"/>
    </row>
    <row r="16" spans="1:86" ht="19.5" customHeight="1" x14ac:dyDescent="0.2">
      <c r="A16" s="2">
        <v>2020</v>
      </c>
      <c r="B16" s="2">
        <v>22</v>
      </c>
      <c r="C16" s="17">
        <v>0</v>
      </c>
      <c r="D16" s="11">
        <v>1</v>
      </c>
      <c r="E16" s="21" t="s">
        <v>178</v>
      </c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>
        <v>15</v>
      </c>
      <c r="Z16" s="22">
        <v>85</v>
      </c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1"/>
      <c r="CB16" s="1"/>
      <c r="CC16" s="1"/>
      <c r="CD16" s="1"/>
      <c r="CE16" s="1"/>
      <c r="CF16" s="1"/>
      <c r="CG16" s="1"/>
      <c r="CH16" s="1"/>
    </row>
    <row r="17" spans="1:86" ht="19.5" customHeight="1" x14ac:dyDescent="0.2">
      <c r="A17" s="6">
        <v>2020</v>
      </c>
      <c r="B17" s="6">
        <v>22</v>
      </c>
      <c r="C17" s="17">
        <v>0</v>
      </c>
      <c r="D17" s="18">
        <v>2</v>
      </c>
      <c r="E17" s="21" t="s">
        <v>178</v>
      </c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>
        <v>2</v>
      </c>
      <c r="Z17" s="22">
        <v>98</v>
      </c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1"/>
      <c r="CB17" s="1"/>
      <c r="CC17" s="1"/>
      <c r="CD17" s="1"/>
      <c r="CE17" s="1"/>
      <c r="CF17" s="1"/>
      <c r="CG17" s="1"/>
      <c r="CH17" s="1"/>
    </row>
    <row r="18" spans="1:86" ht="19.5" customHeight="1" x14ac:dyDescent="0.2">
      <c r="A18" s="6">
        <v>2020</v>
      </c>
      <c r="B18" s="6">
        <v>22</v>
      </c>
      <c r="C18" s="1">
        <v>0</v>
      </c>
      <c r="D18" s="20">
        <v>3</v>
      </c>
      <c r="E18" s="21" t="s">
        <v>178</v>
      </c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>
        <v>4</v>
      </c>
      <c r="Z18" s="22">
        <v>96</v>
      </c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1"/>
      <c r="CB18" s="1"/>
      <c r="CC18" s="1"/>
      <c r="CD18" s="1"/>
      <c r="CE18" s="1"/>
      <c r="CF18" s="1"/>
      <c r="CG18" s="1"/>
      <c r="CH18" s="1"/>
    </row>
    <row r="19" spans="1:86" ht="19.5" customHeight="1" x14ac:dyDescent="0.2">
      <c r="A19" s="6">
        <v>2020</v>
      </c>
      <c r="B19" s="6">
        <v>22</v>
      </c>
      <c r="C19" s="17">
        <v>1</v>
      </c>
      <c r="D19" s="11">
        <v>1</v>
      </c>
      <c r="E19" s="21" t="s">
        <v>178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>
        <v>2</v>
      </c>
      <c r="Z19" s="22">
        <v>98</v>
      </c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1"/>
      <c r="CB19" s="1"/>
      <c r="CC19" s="1"/>
      <c r="CD19" s="1"/>
      <c r="CE19" s="1"/>
      <c r="CF19" s="1"/>
      <c r="CG19" s="1"/>
      <c r="CH19" s="1"/>
    </row>
    <row r="20" spans="1:86" ht="19.5" customHeight="1" x14ac:dyDescent="0.2">
      <c r="A20" s="6">
        <v>2020</v>
      </c>
      <c r="B20" s="6">
        <v>22</v>
      </c>
      <c r="C20" s="17">
        <v>1</v>
      </c>
      <c r="D20" s="18">
        <v>2</v>
      </c>
      <c r="E20" s="21" t="s">
        <v>178</v>
      </c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>
        <v>4</v>
      </c>
      <c r="Z20" s="22">
        <v>96</v>
      </c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1"/>
      <c r="CB20" s="1"/>
      <c r="CC20" s="1"/>
      <c r="CD20" s="1"/>
      <c r="CE20" s="1"/>
      <c r="CF20" s="1"/>
      <c r="CG20" s="1"/>
      <c r="CH20" s="1"/>
    </row>
    <row r="21" spans="1:86" ht="19.5" customHeight="1" x14ac:dyDescent="0.2">
      <c r="A21" s="6">
        <v>2020</v>
      </c>
      <c r="B21" s="6">
        <v>22</v>
      </c>
      <c r="C21" s="1">
        <v>1</v>
      </c>
      <c r="D21" s="20">
        <v>3</v>
      </c>
      <c r="E21" s="21" t="s">
        <v>178</v>
      </c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>
        <v>15</v>
      </c>
      <c r="Z21" s="22">
        <v>74</v>
      </c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>
        <v>1</v>
      </c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1"/>
      <c r="CB21" s="1"/>
      <c r="CC21" s="1"/>
      <c r="CD21" s="1"/>
      <c r="CE21" s="1"/>
      <c r="CF21" s="1"/>
      <c r="CG21" s="1"/>
      <c r="CH21" s="1"/>
    </row>
    <row r="22" spans="1:86" ht="19.5" customHeight="1" x14ac:dyDescent="0.2">
      <c r="A22" s="6">
        <v>2020</v>
      </c>
      <c r="B22" s="6">
        <v>22</v>
      </c>
      <c r="C22" s="17">
        <v>2</v>
      </c>
      <c r="D22" s="11">
        <v>1</v>
      </c>
      <c r="E22" s="21" t="s">
        <v>178</v>
      </c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>
        <v>8</v>
      </c>
      <c r="Z22" s="22">
        <v>92</v>
      </c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1"/>
      <c r="CB22" s="1"/>
      <c r="CC22" s="1"/>
      <c r="CD22" s="1"/>
      <c r="CE22" s="1"/>
      <c r="CF22" s="1"/>
      <c r="CG22" s="1"/>
      <c r="CH22" s="1"/>
    </row>
    <row r="23" spans="1:86" ht="19.5" customHeight="1" x14ac:dyDescent="0.2">
      <c r="A23" s="6">
        <v>2020</v>
      </c>
      <c r="B23" s="6">
        <v>22</v>
      </c>
      <c r="C23" s="17">
        <v>2</v>
      </c>
      <c r="D23" s="18">
        <v>2</v>
      </c>
      <c r="E23" s="21" t="s">
        <v>178</v>
      </c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>
        <v>30</v>
      </c>
      <c r="Z23" s="22">
        <v>70</v>
      </c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1"/>
      <c r="CB23" s="1"/>
      <c r="CC23" s="1"/>
      <c r="CD23" s="1"/>
      <c r="CE23" s="1"/>
      <c r="CF23" s="1"/>
      <c r="CG23" s="1"/>
      <c r="CH23" s="1"/>
    </row>
    <row r="24" spans="1:86" ht="19.5" customHeight="1" x14ac:dyDescent="0.2">
      <c r="A24" s="6">
        <v>2020</v>
      </c>
      <c r="B24" s="6">
        <v>22</v>
      </c>
      <c r="C24" s="1">
        <v>2</v>
      </c>
      <c r="D24" s="20">
        <v>3</v>
      </c>
      <c r="E24" s="21" t="s">
        <v>178</v>
      </c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>
        <v>8</v>
      </c>
      <c r="Z24" s="22">
        <v>92</v>
      </c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1"/>
      <c r="CB24" s="1"/>
      <c r="CC24" s="1"/>
      <c r="CD24" s="1"/>
      <c r="CE24" s="1"/>
      <c r="CF24" s="1"/>
      <c r="CG24" s="1"/>
      <c r="CH24" s="1"/>
    </row>
    <row r="25" spans="1:86" ht="19.5" customHeight="1" x14ac:dyDescent="0.2">
      <c r="A25" s="6">
        <v>2020</v>
      </c>
      <c r="B25" s="6">
        <v>22</v>
      </c>
      <c r="C25" s="17">
        <v>3</v>
      </c>
      <c r="D25" s="11">
        <v>1</v>
      </c>
      <c r="E25" s="21" t="s">
        <v>178</v>
      </c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>
        <v>59</v>
      </c>
      <c r="Z25" s="22">
        <v>40</v>
      </c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>
        <v>1</v>
      </c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1"/>
      <c r="CB25" s="1"/>
      <c r="CC25" s="1"/>
      <c r="CD25" s="1"/>
      <c r="CE25" s="1"/>
      <c r="CF25" s="1"/>
      <c r="CG25" s="1"/>
      <c r="CH25" s="1"/>
    </row>
    <row r="26" spans="1:86" ht="19.5" customHeight="1" x14ac:dyDescent="0.2">
      <c r="A26" s="6">
        <v>2020</v>
      </c>
      <c r="B26" s="6">
        <v>22</v>
      </c>
      <c r="C26" s="17">
        <v>3</v>
      </c>
      <c r="D26" s="18">
        <v>2</v>
      </c>
      <c r="E26" s="21" t="s">
        <v>178</v>
      </c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>
        <v>92</v>
      </c>
      <c r="Z26" s="22">
        <v>7</v>
      </c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>
        <v>1</v>
      </c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1"/>
      <c r="CB26" s="1"/>
      <c r="CC26" s="1"/>
      <c r="CD26" s="1"/>
      <c r="CE26" s="1"/>
      <c r="CF26" s="1"/>
      <c r="CG26" s="1"/>
      <c r="CH26" s="1"/>
    </row>
    <row r="27" spans="1:86" ht="19.5" customHeight="1" x14ac:dyDescent="0.2">
      <c r="A27" s="6">
        <v>2020</v>
      </c>
      <c r="B27" s="6">
        <v>22</v>
      </c>
      <c r="C27" s="1">
        <v>3</v>
      </c>
      <c r="D27" s="20">
        <v>3</v>
      </c>
      <c r="E27" s="21" t="s">
        <v>178</v>
      </c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>
        <v>93</v>
      </c>
      <c r="Z27" s="22">
        <v>5</v>
      </c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>
        <v>2</v>
      </c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1"/>
      <c r="CB27" s="1"/>
      <c r="CC27" s="1"/>
      <c r="CD27" s="1"/>
      <c r="CE27" s="1"/>
      <c r="CF27" s="1"/>
      <c r="CG27" s="1"/>
      <c r="CH27" s="1"/>
    </row>
    <row r="28" spans="1:86" ht="19.5" customHeight="1" x14ac:dyDescent="0.2">
      <c r="A28" s="6">
        <v>2020</v>
      </c>
      <c r="B28" s="6">
        <v>22</v>
      </c>
      <c r="C28" s="17">
        <v>4</v>
      </c>
      <c r="D28" s="11">
        <v>1</v>
      </c>
      <c r="E28" s="21" t="s">
        <v>178</v>
      </c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>
        <v>60</v>
      </c>
      <c r="Z28" s="22">
        <v>25</v>
      </c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>
        <v>15</v>
      </c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4"/>
      <c r="CB28" s="24"/>
      <c r="CC28" s="1"/>
      <c r="CD28" s="1"/>
      <c r="CE28" s="1"/>
      <c r="CF28" s="1"/>
      <c r="CG28" s="1"/>
      <c r="CH28" s="1"/>
    </row>
    <row r="29" spans="1:86" ht="19.5" customHeight="1" x14ac:dyDescent="0.2">
      <c r="A29" s="6">
        <v>2020</v>
      </c>
      <c r="B29" s="6">
        <v>22</v>
      </c>
      <c r="C29" s="17">
        <v>4</v>
      </c>
      <c r="D29" s="18">
        <v>2</v>
      </c>
      <c r="E29" s="21" t="s">
        <v>178</v>
      </c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>
        <v>77</v>
      </c>
      <c r="Z29" s="22">
        <v>3</v>
      </c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>
        <v>20</v>
      </c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4"/>
      <c r="CB29" s="24"/>
      <c r="CC29" s="1"/>
      <c r="CD29" s="1"/>
      <c r="CE29" s="1"/>
      <c r="CF29" s="1"/>
      <c r="CG29" s="1"/>
      <c r="CH29" s="1"/>
    </row>
    <row r="30" spans="1:86" ht="19.5" customHeight="1" x14ac:dyDescent="0.2">
      <c r="A30" s="6">
        <v>2020</v>
      </c>
      <c r="B30" s="6">
        <v>22</v>
      </c>
      <c r="C30" s="1">
        <v>4</v>
      </c>
      <c r="D30" s="20">
        <v>3</v>
      </c>
      <c r="E30" s="21" t="s">
        <v>178</v>
      </c>
      <c r="F30" s="25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2">
        <v>87</v>
      </c>
      <c r="Z30" s="22">
        <v>3</v>
      </c>
      <c r="AA30" s="26"/>
      <c r="AB30" s="26"/>
      <c r="AC30" s="26"/>
      <c r="AD30" s="26"/>
      <c r="AE30" s="22"/>
      <c r="AF30" s="26"/>
      <c r="AG30" s="26"/>
      <c r="AH30" s="26"/>
      <c r="AI30" s="26"/>
      <c r="AJ30" s="26"/>
      <c r="AK30" s="26"/>
      <c r="AL30" s="26"/>
      <c r="AM30" s="26">
        <v>10</v>
      </c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2"/>
      <c r="BY30" s="22"/>
      <c r="BZ30" s="22"/>
      <c r="CA30" s="24"/>
      <c r="CB30" s="24"/>
      <c r="CC30" s="1"/>
      <c r="CD30" s="1"/>
      <c r="CE30" s="1"/>
      <c r="CF30" s="1"/>
      <c r="CG30" s="1"/>
      <c r="CH30" s="1"/>
    </row>
    <row r="31" spans="1:86" ht="19.5" customHeight="1" x14ac:dyDescent="0.2">
      <c r="A31" s="6">
        <v>2020</v>
      </c>
      <c r="B31" s="6">
        <v>22</v>
      </c>
      <c r="C31" s="17">
        <v>5</v>
      </c>
      <c r="D31" s="11">
        <v>1</v>
      </c>
      <c r="E31" s="21" t="s">
        <v>178</v>
      </c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>
        <v>10</v>
      </c>
      <c r="Z31" s="22"/>
      <c r="AA31" s="22"/>
      <c r="AB31" s="22"/>
      <c r="AC31" s="22">
        <v>3</v>
      </c>
      <c r="AD31" s="22"/>
      <c r="AE31" s="22"/>
      <c r="AF31" s="22"/>
      <c r="AG31" s="22"/>
      <c r="AH31" s="22"/>
      <c r="AI31" s="22"/>
      <c r="AJ31" s="22"/>
      <c r="AK31" s="22"/>
      <c r="AL31" s="22"/>
      <c r="AM31" s="22">
        <v>86</v>
      </c>
      <c r="AN31" s="22"/>
      <c r="AO31" s="22"/>
      <c r="AP31" s="22"/>
      <c r="AQ31" s="22"/>
      <c r="AR31" s="22"/>
      <c r="AS31" s="22"/>
      <c r="AT31" s="22"/>
      <c r="AU31" s="22">
        <v>1</v>
      </c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14"/>
      <c r="CB31" s="24"/>
      <c r="CC31" s="1"/>
      <c r="CD31" s="1"/>
      <c r="CE31" s="1"/>
      <c r="CF31" s="1"/>
      <c r="CG31" s="1"/>
      <c r="CH31" s="1"/>
    </row>
    <row r="32" spans="1:86" ht="19.5" customHeight="1" x14ac:dyDescent="0.2">
      <c r="A32" s="6">
        <v>2020</v>
      </c>
      <c r="B32" s="6">
        <v>22</v>
      </c>
      <c r="C32" s="17">
        <v>5</v>
      </c>
      <c r="D32" s="18">
        <v>2</v>
      </c>
      <c r="E32" s="21" t="s">
        <v>178</v>
      </c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>
        <v>5</v>
      </c>
      <c r="Z32" s="22"/>
      <c r="AA32" s="22"/>
      <c r="AB32" s="22"/>
      <c r="AC32" s="22">
        <v>8</v>
      </c>
      <c r="AD32" s="22"/>
      <c r="AE32" s="22"/>
      <c r="AF32" s="22"/>
      <c r="AG32" s="22"/>
      <c r="AH32" s="22"/>
      <c r="AI32" s="22"/>
      <c r="AJ32" s="22"/>
      <c r="AK32" s="22"/>
      <c r="AL32" s="22"/>
      <c r="AM32" s="22">
        <v>86</v>
      </c>
      <c r="AN32" s="22"/>
      <c r="AO32" s="22"/>
      <c r="AP32" s="22"/>
      <c r="AQ32" s="22"/>
      <c r="AR32" s="22"/>
      <c r="AS32" s="22"/>
      <c r="AT32" s="22"/>
      <c r="AU32" s="22">
        <v>1</v>
      </c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14"/>
      <c r="CB32" s="24"/>
      <c r="CC32" s="1"/>
      <c r="CD32" s="1"/>
      <c r="CE32" s="1"/>
      <c r="CF32" s="1"/>
      <c r="CG32" s="1"/>
      <c r="CH32" s="1"/>
    </row>
    <row r="33" spans="1:86" ht="19.5" customHeight="1" x14ac:dyDescent="0.2">
      <c r="A33" s="6">
        <v>2020</v>
      </c>
      <c r="B33" s="6">
        <v>22</v>
      </c>
      <c r="C33" s="1">
        <v>5</v>
      </c>
      <c r="D33" s="20">
        <v>3</v>
      </c>
      <c r="E33" s="21" t="s">
        <v>178</v>
      </c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>
        <v>30</v>
      </c>
      <c r="Z33" s="22"/>
      <c r="AA33" s="22"/>
      <c r="AB33" s="22"/>
      <c r="AC33" s="22">
        <v>20</v>
      </c>
      <c r="AD33" s="22"/>
      <c r="AE33" s="22"/>
      <c r="AF33" s="22"/>
      <c r="AG33" s="22"/>
      <c r="AH33" s="22"/>
      <c r="AI33" s="22"/>
      <c r="AJ33" s="22"/>
      <c r="AK33" s="22"/>
      <c r="AL33" s="22"/>
      <c r="AM33" s="22">
        <v>50</v>
      </c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4"/>
      <c r="CB33" s="24"/>
      <c r="CC33" s="1"/>
      <c r="CD33" s="1"/>
      <c r="CE33" s="1"/>
      <c r="CF33" s="1"/>
      <c r="CG33" s="1"/>
      <c r="CH33" s="1"/>
    </row>
    <row r="34" spans="1:86" ht="19.5" customHeight="1" x14ac:dyDescent="0.2">
      <c r="A34" s="6">
        <v>2020</v>
      </c>
      <c r="B34" s="6">
        <v>22</v>
      </c>
      <c r="C34" s="17">
        <v>6</v>
      </c>
      <c r="D34" s="11">
        <v>1</v>
      </c>
      <c r="E34" s="21" t="s">
        <v>178</v>
      </c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>
        <v>15</v>
      </c>
      <c r="Z34" s="22"/>
      <c r="AA34" s="22"/>
      <c r="AB34" s="22"/>
      <c r="AC34" s="22">
        <v>5</v>
      </c>
      <c r="AD34" s="22"/>
      <c r="AE34" s="22"/>
      <c r="AF34" s="22"/>
      <c r="AG34" s="22"/>
      <c r="AH34" s="22"/>
      <c r="AI34" s="22"/>
      <c r="AJ34" s="22"/>
      <c r="AK34" s="22"/>
      <c r="AL34" s="22"/>
      <c r="AM34" s="22">
        <v>79</v>
      </c>
      <c r="AN34" s="22"/>
      <c r="AO34" s="22"/>
      <c r="AP34" s="22"/>
      <c r="AQ34" s="22"/>
      <c r="AR34" s="22"/>
      <c r="AS34" s="22"/>
      <c r="AT34" s="22"/>
      <c r="AU34" s="22">
        <v>1</v>
      </c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4"/>
      <c r="CB34" s="24"/>
      <c r="CC34" s="1"/>
      <c r="CD34" s="1"/>
      <c r="CE34" s="1"/>
      <c r="CF34" s="1"/>
      <c r="CG34" s="1"/>
      <c r="CH34" s="1"/>
    </row>
    <row r="35" spans="1:86" ht="19.5" customHeight="1" x14ac:dyDescent="0.2">
      <c r="A35" s="6">
        <v>2020</v>
      </c>
      <c r="B35" s="6">
        <v>22</v>
      </c>
      <c r="C35" s="17">
        <v>6</v>
      </c>
      <c r="D35" s="18">
        <v>2</v>
      </c>
      <c r="E35" s="21" t="s">
        <v>178</v>
      </c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>
        <v>10</v>
      </c>
      <c r="Z35" s="22"/>
      <c r="AA35" s="22"/>
      <c r="AB35" s="22"/>
      <c r="AC35" s="22">
        <v>5</v>
      </c>
      <c r="AD35" s="22"/>
      <c r="AE35" s="22"/>
      <c r="AF35" s="22"/>
      <c r="AG35" s="22"/>
      <c r="AH35" s="22"/>
      <c r="AI35" s="22"/>
      <c r="AJ35" s="22"/>
      <c r="AK35" s="22"/>
      <c r="AL35" s="22"/>
      <c r="AM35" s="22">
        <v>83</v>
      </c>
      <c r="AN35" s="22"/>
      <c r="AO35" s="22"/>
      <c r="AP35" s="22"/>
      <c r="AQ35" s="22"/>
      <c r="AR35" s="22"/>
      <c r="AS35" s="22"/>
      <c r="AT35" s="22"/>
      <c r="AU35" s="22">
        <v>2</v>
      </c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4"/>
      <c r="CB35" s="24"/>
      <c r="CC35" s="1"/>
      <c r="CD35" s="1"/>
      <c r="CE35" s="1"/>
      <c r="CF35" s="1"/>
      <c r="CG35" s="1"/>
      <c r="CH35" s="1"/>
    </row>
    <row r="36" spans="1:86" ht="19.5" customHeight="1" x14ac:dyDescent="0.2">
      <c r="A36" s="6">
        <v>2020</v>
      </c>
      <c r="B36" s="6">
        <v>22</v>
      </c>
      <c r="C36" s="1">
        <v>6</v>
      </c>
      <c r="D36" s="20">
        <v>3</v>
      </c>
      <c r="E36" s="21" t="s">
        <v>178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>
        <v>20</v>
      </c>
      <c r="Z36" s="22"/>
      <c r="AA36" s="22"/>
      <c r="AB36" s="22"/>
      <c r="AC36" s="22">
        <v>8</v>
      </c>
      <c r="AD36" s="22"/>
      <c r="AE36" s="22"/>
      <c r="AF36" s="22"/>
      <c r="AG36" s="22"/>
      <c r="AH36" s="22"/>
      <c r="AI36" s="22"/>
      <c r="AJ36" s="22"/>
      <c r="AK36" s="22"/>
      <c r="AL36" s="22"/>
      <c r="AM36" s="22">
        <v>72</v>
      </c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4"/>
      <c r="CB36" s="24"/>
      <c r="CC36" s="1"/>
      <c r="CD36" s="1"/>
      <c r="CE36" s="1"/>
      <c r="CF36" s="1"/>
      <c r="CG36" s="1"/>
      <c r="CH36" s="1"/>
    </row>
    <row r="37" spans="1:86" ht="19.5" customHeight="1" x14ac:dyDescent="0.2">
      <c r="A37" s="6">
        <v>2020</v>
      </c>
      <c r="B37" s="6">
        <v>22</v>
      </c>
      <c r="C37" s="17">
        <v>7</v>
      </c>
      <c r="D37" s="11">
        <v>1</v>
      </c>
      <c r="E37" s="21" t="s">
        <v>178</v>
      </c>
      <c r="F37" s="22"/>
      <c r="G37" s="22"/>
      <c r="H37" s="22"/>
      <c r="I37" s="22"/>
      <c r="J37" s="22"/>
      <c r="K37" s="22">
        <v>1</v>
      </c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>
        <v>5</v>
      </c>
      <c r="Z37" s="22"/>
      <c r="AA37" s="22"/>
      <c r="AB37" s="22"/>
      <c r="AC37" s="22">
        <v>3</v>
      </c>
      <c r="AD37" s="22"/>
      <c r="AE37" s="22"/>
      <c r="AF37" s="22"/>
      <c r="AG37" s="22"/>
      <c r="AH37" s="22"/>
      <c r="AI37" s="22">
        <v>1</v>
      </c>
      <c r="AJ37" s="22"/>
      <c r="AK37" s="22"/>
      <c r="AL37" s="22"/>
      <c r="AM37" s="22">
        <v>86</v>
      </c>
      <c r="AN37" s="22"/>
      <c r="AO37" s="22"/>
      <c r="AP37" s="22"/>
      <c r="AQ37" s="22"/>
      <c r="AR37" s="22"/>
      <c r="AS37" s="22"/>
      <c r="AT37" s="22"/>
      <c r="AU37" s="22">
        <v>5</v>
      </c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4"/>
      <c r="CB37" s="24"/>
      <c r="CC37" s="1"/>
      <c r="CD37" s="1"/>
      <c r="CE37" s="1"/>
      <c r="CF37" s="1"/>
      <c r="CG37" s="1"/>
      <c r="CH37" s="1"/>
    </row>
    <row r="38" spans="1:86" ht="19.5" customHeight="1" x14ac:dyDescent="0.2">
      <c r="A38" s="6">
        <v>2020</v>
      </c>
      <c r="B38" s="6">
        <v>22</v>
      </c>
      <c r="C38" s="17">
        <v>7</v>
      </c>
      <c r="D38" s="18">
        <v>2</v>
      </c>
      <c r="E38" s="21" t="s">
        <v>178</v>
      </c>
      <c r="F38" s="22"/>
      <c r="G38" s="22"/>
      <c r="H38" s="22"/>
      <c r="I38" s="22"/>
      <c r="J38" s="22">
        <v>50</v>
      </c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30"/>
      <c r="AC38" s="22"/>
      <c r="AD38" s="22"/>
      <c r="AE38" s="22"/>
      <c r="AF38" s="22"/>
      <c r="AG38" s="22">
        <v>20</v>
      </c>
      <c r="AH38" s="22"/>
      <c r="AI38" s="22"/>
      <c r="AJ38" s="22"/>
      <c r="AK38" s="22"/>
      <c r="AL38" s="22"/>
      <c r="AM38" s="22">
        <v>72</v>
      </c>
      <c r="AN38" s="22"/>
      <c r="AO38" s="22"/>
      <c r="AP38" s="22"/>
      <c r="AQ38" s="22"/>
      <c r="AR38" s="22"/>
      <c r="AS38" s="22"/>
      <c r="AT38" s="22"/>
      <c r="AU38" s="22">
        <v>8</v>
      </c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4"/>
      <c r="CB38" s="24"/>
      <c r="CC38" s="1"/>
      <c r="CD38" s="1"/>
      <c r="CE38" s="1"/>
      <c r="CF38" s="1"/>
      <c r="CG38" s="1"/>
      <c r="CH38" s="1"/>
    </row>
    <row r="39" spans="1:86" ht="19.5" customHeight="1" x14ac:dyDescent="0.2">
      <c r="A39" s="6">
        <v>2020</v>
      </c>
      <c r="B39" s="6">
        <v>22</v>
      </c>
      <c r="C39" s="1">
        <v>7</v>
      </c>
      <c r="D39" s="20">
        <v>3</v>
      </c>
      <c r="E39" s="21" t="s">
        <v>178</v>
      </c>
      <c r="F39" s="22"/>
      <c r="G39" s="22"/>
      <c r="H39" s="22"/>
      <c r="I39" s="22"/>
      <c r="J39" s="22"/>
      <c r="K39" s="22">
        <v>1</v>
      </c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>
        <v>5</v>
      </c>
      <c r="Z39" s="22"/>
      <c r="AA39" s="22">
        <v>2</v>
      </c>
      <c r="AB39" s="22"/>
      <c r="AC39" s="22">
        <v>8</v>
      </c>
      <c r="AD39" s="22"/>
      <c r="AE39" s="22"/>
      <c r="AF39" s="22"/>
      <c r="AG39" s="22"/>
      <c r="AH39" s="22"/>
      <c r="AI39" s="22">
        <v>1</v>
      </c>
      <c r="AJ39" s="22"/>
      <c r="AK39" s="22"/>
      <c r="AL39" s="22"/>
      <c r="AM39" s="22">
        <v>80</v>
      </c>
      <c r="AN39" s="22"/>
      <c r="AO39" s="22"/>
      <c r="AP39" s="22"/>
      <c r="AQ39" s="22"/>
      <c r="AR39" s="22"/>
      <c r="AS39" s="22"/>
      <c r="AT39" s="22"/>
      <c r="AU39" s="22">
        <v>4</v>
      </c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4"/>
      <c r="CB39" s="24"/>
      <c r="CC39" s="1"/>
      <c r="CD39" s="1"/>
      <c r="CE39" s="1"/>
      <c r="CF39" s="1"/>
      <c r="CG39" s="1"/>
      <c r="CH39" s="1"/>
    </row>
    <row r="40" spans="1:86" ht="19.5" customHeight="1" x14ac:dyDescent="0.2">
      <c r="A40" s="6">
        <v>2020</v>
      </c>
      <c r="B40" s="6">
        <v>22</v>
      </c>
      <c r="C40" s="17">
        <v>8</v>
      </c>
      <c r="D40" s="11">
        <v>1</v>
      </c>
      <c r="E40" s="21" t="s">
        <v>178</v>
      </c>
      <c r="F40" s="22"/>
      <c r="G40" s="22"/>
      <c r="H40" s="22"/>
      <c r="I40" s="22"/>
      <c r="J40" s="22">
        <v>80</v>
      </c>
      <c r="K40" s="22"/>
      <c r="L40" s="22"/>
      <c r="M40" s="22"/>
      <c r="N40" s="22"/>
      <c r="O40" s="22"/>
      <c r="P40" s="22">
        <v>25</v>
      </c>
      <c r="Q40" s="22"/>
      <c r="R40" s="22"/>
      <c r="S40" s="22"/>
      <c r="T40" s="22"/>
      <c r="U40" s="22"/>
      <c r="V40" s="22"/>
      <c r="W40" s="22"/>
      <c r="X40" s="22"/>
      <c r="Y40" s="22">
        <v>2</v>
      </c>
      <c r="Z40" s="22"/>
      <c r="AA40" s="22"/>
      <c r="AB40" s="22"/>
      <c r="AC40" s="22">
        <v>5</v>
      </c>
      <c r="AD40" s="22"/>
      <c r="AE40" s="22"/>
      <c r="AF40" s="22">
        <v>8</v>
      </c>
      <c r="AG40" s="22">
        <v>15</v>
      </c>
      <c r="AH40" s="22"/>
      <c r="AI40" s="22"/>
      <c r="AJ40" s="22"/>
      <c r="AK40" s="22"/>
      <c r="AL40" s="22"/>
      <c r="AM40" s="22">
        <v>30</v>
      </c>
      <c r="AN40" s="22"/>
      <c r="AO40" s="22"/>
      <c r="AP40" s="22"/>
      <c r="AQ40" s="22"/>
      <c r="AR40" s="22"/>
      <c r="AS40" s="22"/>
      <c r="AT40" s="22"/>
      <c r="AU40" s="22">
        <v>40</v>
      </c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4"/>
      <c r="CB40" s="24"/>
      <c r="CC40" s="1"/>
      <c r="CD40" s="1"/>
      <c r="CE40" s="1"/>
      <c r="CF40" s="1"/>
      <c r="CG40" s="1"/>
      <c r="CH40" s="1"/>
    </row>
    <row r="41" spans="1:86" ht="19.5" customHeight="1" x14ac:dyDescent="0.2">
      <c r="A41" s="6">
        <v>2020</v>
      </c>
      <c r="B41" s="6">
        <v>22</v>
      </c>
      <c r="C41" s="17">
        <v>8</v>
      </c>
      <c r="D41" s="18">
        <v>2</v>
      </c>
      <c r="E41" s="21" t="s">
        <v>178</v>
      </c>
      <c r="F41" s="22"/>
      <c r="G41" s="22"/>
      <c r="H41" s="22"/>
      <c r="I41" s="22"/>
      <c r="J41" s="22">
        <v>30</v>
      </c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>
        <v>1</v>
      </c>
      <c r="W41" s="22"/>
      <c r="X41" s="22"/>
      <c r="Y41" s="22">
        <v>3</v>
      </c>
      <c r="Z41" s="22"/>
      <c r="AA41" s="22"/>
      <c r="AB41" s="22"/>
      <c r="AC41" s="22"/>
      <c r="AD41" s="22"/>
      <c r="AE41" s="22"/>
      <c r="AF41" s="22"/>
      <c r="AG41" s="22">
        <v>10</v>
      </c>
      <c r="AH41" s="22"/>
      <c r="AI41" s="22"/>
      <c r="AJ41" s="22"/>
      <c r="AK41" s="22"/>
      <c r="AL41" s="22"/>
      <c r="AM41" s="22">
        <v>45</v>
      </c>
      <c r="AN41" s="22"/>
      <c r="AO41" s="22"/>
      <c r="AP41" s="22"/>
      <c r="AQ41" s="22"/>
      <c r="AR41" s="22">
        <v>1</v>
      </c>
      <c r="AS41" s="22"/>
      <c r="AT41" s="22"/>
      <c r="AU41" s="22">
        <v>40</v>
      </c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4"/>
      <c r="CB41" s="24"/>
      <c r="CC41" s="1"/>
      <c r="CD41" s="1"/>
      <c r="CE41" s="1"/>
      <c r="CF41" s="1"/>
      <c r="CG41" s="1"/>
      <c r="CH41" s="1"/>
    </row>
    <row r="42" spans="1:86" ht="19.5" customHeight="1" x14ac:dyDescent="0.2">
      <c r="A42" s="6">
        <v>2020</v>
      </c>
      <c r="B42" s="6">
        <v>22</v>
      </c>
      <c r="C42" s="1">
        <v>8</v>
      </c>
      <c r="D42" s="20">
        <v>3</v>
      </c>
      <c r="E42" s="21" t="s">
        <v>178</v>
      </c>
      <c r="F42" s="22"/>
      <c r="G42" s="22"/>
      <c r="H42" s="22"/>
      <c r="I42" s="22"/>
      <c r="J42" s="22">
        <v>35</v>
      </c>
      <c r="K42" s="22"/>
      <c r="L42" s="22"/>
      <c r="M42" s="22"/>
      <c r="N42" s="22"/>
      <c r="O42" s="22"/>
      <c r="P42" s="22">
        <v>5</v>
      </c>
      <c r="Q42" s="22"/>
      <c r="R42" s="22"/>
      <c r="S42" s="22"/>
      <c r="T42" s="22"/>
      <c r="U42" s="22">
        <v>1</v>
      </c>
      <c r="V42" s="22"/>
      <c r="W42" s="22"/>
      <c r="X42" s="22"/>
      <c r="Y42" s="22">
        <v>1</v>
      </c>
      <c r="Z42" s="22"/>
      <c r="AA42" s="22"/>
      <c r="AB42" s="22"/>
      <c r="AC42" s="22"/>
      <c r="AD42" s="32"/>
      <c r="AE42" s="22"/>
      <c r="AF42" s="22">
        <v>1</v>
      </c>
      <c r="AG42" s="22">
        <v>10</v>
      </c>
      <c r="AH42" s="22"/>
      <c r="AI42" s="22"/>
      <c r="AJ42" s="22"/>
      <c r="AK42" s="22"/>
      <c r="AL42" s="22"/>
      <c r="AM42" s="22">
        <v>57</v>
      </c>
      <c r="AN42" s="22"/>
      <c r="AO42" s="22"/>
      <c r="AP42" s="22"/>
      <c r="AQ42" s="22"/>
      <c r="AR42" s="22"/>
      <c r="AS42" s="22"/>
      <c r="AT42" s="22"/>
      <c r="AU42" s="22">
        <v>30</v>
      </c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4"/>
      <c r="CB42" s="24"/>
      <c r="CC42" s="1"/>
      <c r="CD42" s="1"/>
      <c r="CE42" s="1"/>
      <c r="CF42" s="1"/>
      <c r="CG42" s="1"/>
      <c r="CH42" s="1"/>
    </row>
    <row r="43" spans="1:86" ht="19.5" customHeight="1" x14ac:dyDescent="0.2">
      <c r="A43" s="6">
        <v>2020</v>
      </c>
      <c r="B43" s="6">
        <v>22</v>
      </c>
      <c r="C43" s="17">
        <v>9</v>
      </c>
      <c r="D43" s="11">
        <v>1</v>
      </c>
      <c r="E43" s="21" t="s">
        <v>178</v>
      </c>
      <c r="F43" s="22"/>
      <c r="G43" s="22"/>
      <c r="H43" s="22"/>
      <c r="I43" s="22"/>
      <c r="J43" s="22">
        <v>8</v>
      </c>
      <c r="K43" s="22"/>
      <c r="L43" s="22"/>
      <c r="M43" s="22"/>
      <c r="N43" s="22"/>
      <c r="O43" s="22"/>
      <c r="P43" s="22">
        <v>15</v>
      </c>
      <c r="Q43" s="22"/>
      <c r="R43" s="22"/>
      <c r="S43" s="22"/>
      <c r="T43" s="22"/>
      <c r="U43" s="22"/>
      <c r="V43" s="22"/>
      <c r="W43" s="22"/>
      <c r="X43" s="22"/>
      <c r="Y43" s="22">
        <v>2</v>
      </c>
      <c r="Z43" s="22"/>
      <c r="AA43" s="22"/>
      <c r="AB43" s="22"/>
      <c r="AC43" s="22"/>
      <c r="AD43" s="22"/>
      <c r="AE43" s="22"/>
      <c r="AF43" s="22">
        <v>10</v>
      </c>
      <c r="AG43" s="22">
        <v>5</v>
      </c>
      <c r="AH43" s="22"/>
      <c r="AI43" s="22"/>
      <c r="AJ43" s="22"/>
      <c r="AK43" s="22"/>
      <c r="AL43" s="22"/>
      <c r="AM43" s="22">
        <v>68</v>
      </c>
      <c r="AN43" s="22"/>
      <c r="AO43" s="22"/>
      <c r="AP43" s="22"/>
      <c r="AQ43" s="22"/>
      <c r="AR43" s="22"/>
      <c r="AS43" s="22"/>
      <c r="AT43" s="22"/>
      <c r="AU43" s="22">
        <v>15</v>
      </c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4"/>
      <c r="CB43" s="24"/>
      <c r="CC43" s="1"/>
      <c r="CD43" s="1"/>
      <c r="CE43" s="1"/>
      <c r="CF43" s="1"/>
      <c r="CG43" s="1"/>
      <c r="CH43" s="1"/>
    </row>
    <row r="44" spans="1:86" ht="19.5" customHeight="1" x14ac:dyDescent="0.2">
      <c r="A44" s="6">
        <v>2020</v>
      </c>
      <c r="B44" s="6">
        <v>22</v>
      </c>
      <c r="C44" s="17">
        <v>9</v>
      </c>
      <c r="D44" s="18">
        <v>2</v>
      </c>
      <c r="E44" s="21" t="s">
        <v>178</v>
      </c>
      <c r="F44" s="22"/>
      <c r="G44" s="22"/>
      <c r="H44" s="22"/>
      <c r="I44" s="22"/>
      <c r="J44" s="22">
        <v>25</v>
      </c>
      <c r="K44" s="22"/>
      <c r="L44" s="22"/>
      <c r="M44" s="22"/>
      <c r="N44" s="22"/>
      <c r="O44" s="22"/>
      <c r="P44" s="22">
        <v>7</v>
      </c>
      <c r="Q44" s="22"/>
      <c r="R44" s="22"/>
      <c r="S44" s="22"/>
      <c r="T44" s="22"/>
      <c r="U44" s="22"/>
      <c r="V44" s="22"/>
      <c r="W44" s="22"/>
      <c r="X44" s="22"/>
      <c r="Y44" s="22">
        <v>11</v>
      </c>
      <c r="Z44" s="22"/>
      <c r="AA44" s="22"/>
      <c r="AB44" s="22"/>
      <c r="AC44" s="22"/>
      <c r="AD44" s="22"/>
      <c r="AE44" s="22"/>
      <c r="AF44" s="22">
        <v>2</v>
      </c>
      <c r="AG44" s="22">
        <v>12</v>
      </c>
      <c r="AH44" s="22"/>
      <c r="AI44" s="22"/>
      <c r="AJ44" s="22"/>
      <c r="AK44" s="22"/>
      <c r="AL44" s="22"/>
      <c r="AM44" s="22">
        <v>65</v>
      </c>
      <c r="AN44" s="22"/>
      <c r="AO44" s="22"/>
      <c r="AP44" s="22"/>
      <c r="AQ44" s="22"/>
      <c r="AR44" s="22"/>
      <c r="AS44" s="22"/>
      <c r="AT44" s="22"/>
      <c r="AU44" s="22">
        <v>10</v>
      </c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4"/>
      <c r="CB44" s="24"/>
      <c r="CC44" s="1"/>
      <c r="CD44" s="1"/>
      <c r="CE44" s="1"/>
      <c r="CF44" s="1"/>
      <c r="CG44" s="1"/>
      <c r="CH44" s="1"/>
    </row>
    <row r="45" spans="1:86" ht="19.5" customHeight="1" x14ac:dyDescent="0.2">
      <c r="A45" s="6">
        <v>2020</v>
      </c>
      <c r="B45" s="6">
        <v>22</v>
      </c>
      <c r="C45" s="1">
        <v>9</v>
      </c>
      <c r="D45" s="20">
        <v>3</v>
      </c>
      <c r="E45" s="21" t="s">
        <v>178</v>
      </c>
      <c r="F45" s="22"/>
      <c r="G45" s="22"/>
      <c r="H45" s="22"/>
      <c r="I45" s="22"/>
      <c r="J45" s="22">
        <v>65</v>
      </c>
      <c r="K45" s="22"/>
      <c r="L45" s="22"/>
      <c r="M45" s="22"/>
      <c r="N45" s="22"/>
      <c r="O45" s="22"/>
      <c r="P45" s="22">
        <v>2</v>
      </c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>
        <v>1</v>
      </c>
      <c r="AG45" s="22">
        <v>25</v>
      </c>
      <c r="AH45" s="22"/>
      <c r="AI45" s="22"/>
      <c r="AJ45" s="22"/>
      <c r="AK45" s="22"/>
      <c r="AL45" s="22"/>
      <c r="AM45" s="22">
        <v>64</v>
      </c>
      <c r="AN45" s="22"/>
      <c r="AO45" s="22"/>
      <c r="AP45" s="22"/>
      <c r="AQ45" s="22"/>
      <c r="AR45" s="22"/>
      <c r="AS45" s="22"/>
      <c r="AT45" s="22"/>
      <c r="AU45" s="22">
        <v>10</v>
      </c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14"/>
      <c r="CB45" s="24"/>
      <c r="CC45" s="1"/>
      <c r="CD45" s="1"/>
      <c r="CE45" s="1"/>
      <c r="CF45" s="1"/>
      <c r="CG45" s="1"/>
      <c r="CH45" s="1"/>
    </row>
    <row r="46" spans="1:86" ht="19.5" customHeight="1" x14ac:dyDescent="0.2">
      <c r="A46" s="6">
        <v>2020</v>
      </c>
      <c r="B46" s="6">
        <v>22</v>
      </c>
      <c r="C46" s="17">
        <v>10</v>
      </c>
      <c r="D46" s="11">
        <v>1</v>
      </c>
      <c r="E46" s="21" t="s">
        <v>178</v>
      </c>
      <c r="F46" s="22"/>
      <c r="G46" s="22"/>
      <c r="H46" s="22"/>
      <c r="I46" s="22"/>
      <c r="J46" s="22">
        <v>20</v>
      </c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>
        <v>4</v>
      </c>
      <c r="Z46" s="22"/>
      <c r="AA46" s="22"/>
      <c r="AB46" s="22"/>
      <c r="AC46" s="22"/>
      <c r="AD46" s="22"/>
      <c r="AE46" s="22"/>
      <c r="AF46" s="22"/>
      <c r="AG46" s="22">
        <v>10</v>
      </c>
      <c r="AH46" s="22"/>
      <c r="AI46" s="22"/>
      <c r="AJ46" s="22"/>
      <c r="AK46" s="22"/>
      <c r="AL46" s="22"/>
      <c r="AM46" s="22">
        <v>66</v>
      </c>
      <c r="AN46" s="22"/>
      <c r="AO46" s="22"/>
      <c r="AP46" s="22"/>
      <c r="AQ46" s="22"/>
      <c r="AR46" s="22"/>
      <c r="AS46" s="22"/>
      <c r="AT46" s="22"/>
      <c r="AU46" s="22">
        <v>20</v>
      </c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4"/>
      <c r="CB46" s="24"/>
      <c r="CC46" s="1"/>
      <c r="CD46" s="1"/>
      <c r="CE46" s="1"/>
      <c r="CF46" s="1"/>
      <c r="CG46" s="1"/>
      <c r="CH46" s="1"/>
    </row>
    <row r="47" spans="1:86" ht="19.5" customHeight="1" x14ac:dyDescent="0.2">
      <c r="A47" s="6">
        <v>2020</v>
      </c>
      <c r="B47" s="6">
        <v>22</v>
      </c>
      <c r="C47" s="17">
        <v>10</v>
      </c>
      <c r="D47" s="18">
        <v>2</v>
      </c>
      <c r="E47" s="21" t="s">
        <v>178</v>
      </c>
      <c r="F47" s="22"/>
      <c r="G47" s="22"/>
      <c r="H47" s="22"/>
      <c r="I47" s="22"/>
      <c r="J47" s="22">
        <v>10</v>
      </c>
      <c r="K47" s="22"/>
      <c r="L47" s="22"/>
      <c r="M47" s="22">
        <v>8</v>
      </c>
      <c r="N47" s="22"/>
      <c r="O47" s="22"/>
      <c r="P47" s="22">
        <v>6</v>
      </c>
      <c r="Q47" s="22"/>
      <c r="R47" s="22"/>
      <c r="S47" s="22"/>
      <c r="T47" s="22"/>
      <c r="U47" s="22"/>
      <c r="V47" s="22">
        <v>1</v>
      </c>
      <c r="W47" s="22"/>
      <c r="X47" s="22"/>
      <c r="Y47" s="22"/>
      <c r="Z47" s="22"/>
      <c r="AA47" s="22">
        <v>3</v>
      </c>
      <c r="AB47" s="22"/>
      <c r="AC47" s="22">
        <v>5</v>
      </c>
      <c r="AD47" s="22"/>
      <c r="AE47" s="22"/>
      <c r="AF47" s="22">
        <v>5</v>
      </c>
      <c r="AG47" s="22">
        <v>7</v>
      </c>
      <c r="AH47" s="22"/>
      <c r="AI47" s="22"/>
      <c r="AJ47" s="22"/>
      <c r="AK47" s="22"/>
      <c r="AL47" s="22"/>
      <c r="AM47" s="22">
        <v>50</v>
      </c>
      <c r="AN47" s="22"/>
      <c r="AO47" s="22"/>
      <c r="AP47" s="22"/>
      <c r="AQ47" s="22"/>
      <c r="AR47" s="22">
        <v>1</v>
      </c>
      <c r="AS47" s="22">
        <v>3</v>
      </c>
      <c r="AT47" s="22"/>
      <c r="AU47" s="22">
        <v>25</v>
      </c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4"/>
      <c r="CB47" s="24"/>
      <c r="CC47" s="1"/>
      <c r="CD47" s="1"/>
      <c r="CE47" s="1"/>
      <c r="CF47" s="1"/>
      <c r="CG47" s="1"/>
      <c r="CH47" s="1"/>
    </row>
    <row r="48" spans="1:86" ht="19.5" customHeight="1" x14ac:dyDescent="0.2">
      <c r="A48" s="6">
        <v>2020</v>
      </c>
      <c r="B48" s="6">
        <v>22</v>
      </c>
      <c r="C48" s="1">
        <v>10</v>
      </c>
      <c r="D48" s="20">
        <v>3</v>
      </c>
      <c r="E48" s="21" t="s">
        <v>178</v>
      </c>
      <c r="F48" s="22"/>
      <c r="G48" s="22"/>
      <c r="H48" s="22"/>
      <c r="I48" s="22"/>
      <c r="J48" s="22">
        <v>90</v>
      </c>
      <c r="K48" s="22"/>
      <c r="L48" s="22">
        <v>5</v>
      </c>
      <c r="M48" s="22">
        <v>15</v>
      </c>
      <c r="N48" s="22"/>
      <c r="O48" s="22"/>
      <c r="P48" s="22">
        <v>25</v>
      </c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>
        <v>10</v>
      </c>
      <c r="AG48" s="22">
        <v>7</v>
      </c>
      <c r="AH48" s="2"/>
      <c r="AI48" s="22"/>
      <c r="AJ48" s="22"/>
      <c r="AK48" s="22"/>
      <c r="AL48" s="22"/>
      <c r="AM48" s="22">
        <v>30</v>
      </c>
      <c r="AN48" s="22"/>
      <c r="AO48" s="22"/>
      <c r="AP48" s="22"/>
      <c r="AQ48" s="22"/>
      <c r="AR48" s="22"/>
      <c r="AS48" s="22">
        <v>3</v>
      </c>
      <c r="AT48" s="22"/>
      <c r="AU48" s="22">
        <v>49</v>
      </c>
      <c r="AV48" s="22">
        <v>1</v>
      </c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4"/>
      <c r="CB48" s="24"/>
      <c r="CC48" s="1"/>
      <c r="CD48" s="1"/>
      <c r="CE48" s="1"/>
      <c r="CF48" s="1"/>
      <c r="CG48" s="1"/>
      <c r="CH48" s="1"/>
    </row>
    <row r="49" spans="1:86" ht="19.5" customHeight="1" x14ac:dyDescent="0.2">
      <c r="A49" s="6">
        <v>2020</v>
      </c>
      <c r="B49" s="6">
        <v>22</v>
      </c>
      <c r="C49" s="17">
        <v>11</v>
      </c>
      <c r="D49" s="11">
        <v>1</v>
      </c>
      <c r="E49" s="21" t="s">
        <v>179</v>
      </c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4"/>
      <c r="CB49" s="24"/>
      <c r="CC49" s="1"/>
      <c r="CD49" s="1"/>
      <c r="CE49" s="1"/>
      <c r="CF49" s="1"/>
      <c r="CG49" s="1"/>
      <c r="CH49" s="1"/>
    </row>
    <row r="50" spans="1:86" ht="19.5" customHeight="1" x14ac:dyDescent="0.2">
      <c r="A50" s="6">
        <v>2020</v>
      </c>
      <c r="B50" s="6">
        <v>22</v>
      </c>
      <c r="C50" s="17">
        <v>11</v>
      </c>
      <c r="D50" s="18">
        <v>2</v>
      </c>
      <c r="E50" s="21" t="s">
        <v>179</v>
      </c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4"/>
      <c r="CB50" s="24"/>
      <c r="CC50" s="1"/>
      <c r="CD50" s="1"/>
      <c r="CE50" s="1"/>
      <c r="CF50" s="1"/>
      <c r="CG50" s="1"/>
      <c r="CH50" s="1"/>
    </row>
    <row r="51" spans="1:86" ht="19.5" customHeight="1" x14ac:dyDescent="0.2">
      <c r="A51" s="6">
        <v>2020</v>
      </c>
      <c r="B51" s="6">
        <v>22</v>
      </c>
      <c r="C51" s="1">
        <v>11</v>
      </c>
      <c r="D51" s="20">
        <v>3</v>
      </c>
      <c r="E51" s="21" t="s">
        <v>179</v>
      </c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4"/>
      <c r="CB51" s="24"/>
      <c r="CC51" s="1"/>
      <c r="CD51" s="1"/>
      <c r="CE51" s="1"/>
      <c r="CF51" s="1"/>
      <c r="CG51" s="1"/>
      <c r="CH51" s="1"/>
    </row>
    <row r="52" spans="1:86" ht="19.5" customHeight="1" x14ac:dyDescent="0.2">
      <c r="A52" s="6">
        <v>2020</v>
      </c>
      <c r="B52" s="6">
        <v>22</v>
      </c>
      <c r="C52" s="17">
        <v>12</v>
      </c>
      <c r="D52" s="11">
        <v>1</v>
      </c>
      <c r="E52" s="21" t="s">
        <v>179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4"/>
      <c r="CB52" s="24"/>
      <c r="CC52" s="1"/>
      <c r="CD52" s="1"/>
      <c r="CE52" s="1"/>
      <c r="CF52" s="1"/>
      <c r="CG52" s="1"/>
      <c r="CH52" s="1"/>
    </row>
    <row r="53" spans="1:86" ht="19.5" customHeight="1" x14ac:dyDescent="0.2">
      <c r="A53" s="6">
        <v>2020</v>
      </c>
      <c r="B53" s="6">
        <v>22</v>
      </c>
      <c r="C53" s="17">
        <v>12</v>
      </c>
      <c r="D53" s="18">
        <v>2</v>
      </c>
      <c r="E53" s="21" t="s">
        <v>179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4"/>
      <c r="CB53" s="24"/>
      <c r="CC53" s="1"/>
      <c r="CD53" s="1"/>
      <c r="CE53" s="1"/>
      <c r="CF53" s="1"/>
      <c r="CG53" s="1"/>
      <c r="CH53" s="1"/>
    </row>
    <row r="54" spans="1:86" ht="19.5" customHeight="1" x14ac:dyDescent="0.2">
      <c r="A54" s="6">
        <v>2020</v>
      </c>
      <c r="B54" s="6">
        <v>22</v>
      </c>
      <c r="C54" s="1">
        <v>12</v>
      </c>
      <c r="D54" s="20">
        <v>3</v>
      </c>
      <c r="E54" s="21" t="s">
        <v>179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4"/>
      <c r="CB54" s="24"/>
      <c r="CC54" s="1"/>
      <c r="CD54" s="1"/>
      <c r="CE54" s="1"/>
      <c r="CF54" s="1"/>
      <c r="CG54" s="1"/>
      <c r="CH54" s="1"/>
    </row>
    <row r="55" spans="1:86" ht="19.5" customHeight="1" x14ac:dyDescent="0.2">
      <c r="A55" s="6">
        <v>2020</v>
      </c>
      <c r="B55" s="6">
        <v>22</v>
      </c>
      <c r="C55" s="17">
        <v>13</v>
      </c>
      <c r="D55" s="11">
        <v>1</v>
      </c>
      <c r="E55" s="21" t="s">
        <v>179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34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4"/>
      <c r="CB55" s="24"/>
      <c r="CC55" s="1"/>
      <c r="CD55" s="1"/>
      <c r="CE55" s="1"/>
      <c r="CF55" s="1"/>
      <c r="CG55" s="1"/>
      <c r="CH55" s="1"/>
    </row>
    <row r="56" spans="1:86" ht="19.5" customHeight="1" x14ac:dyDescent="0.2">
      <c r="A56" s="6">
        <v>2020</v>
      </c>
      <c r="B56" s="6">
        <v>22</v>
      </c>
      <c r="C56" s="17">
        <v>13</v>
      </c>
      <c r="D56" s="18">
        <v>2</v>
      </c>
      <c r="E56" s="21" t="s">
        <v>179</v>
      </c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14"/>
      <c r="CB56" s="24"/>
      <c r="CC56" s="1"/>
      <c r="CD56" s="1"/>
      <c r="CE56" s="1"/>
      <c r="CF56" s="1"/>
      <c r="CG56" s="1"/>
      <c r="CH56" s="1"/>
    </row>
    <row r="57" spans="1:86" ht="19.5" customHeight="1" x14ac:dyDescent="0.2">
      <c r="A57" s="6">
        <v>2020</v>
      </c>
      <c r="B57" s="6">
        <v>22</v>
      </c>
      <c r="C57" s="1">
        <v>13</v>
      </c>
      <c r="D57" s="20">
        <v>3</v>
      </c>
      <c r="E57" s="21" t="s">
        <v>179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4"/>
      <c r="CB57" s="24"/>
      <c r="CC57" s="1"/>
      <c r="CD57" s="1"/>
      <c r="CE57" s="1"/>
      <c r="CF57" s="1"/>
      <c r="CG57" s="1"/>
      <c r="CH57" s="1"/>
    </row>
    <row r="58" spans="1:86" ht="19.5" customHeight="1" x14ac:dyDescent="0.2">
      <c r="A58" s="6">
        <v>2020</v>
      </c>
      <c r="B58" s="6">
        <v>22</v>
      </c>
      <c r="C58" s="17">
        <v>14</v>
      </c>
      <c r="D58" s="11">
        <v>1</v>
      </c>
      <c r="E58" s="21" t="s">
        <v>179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24"/>
      <c r="CB58" s="24"/>
      <c r="CC58" s="1"/>
      <c r="CD58" s="1"/>
      <c r="CE58" s="1"/>
      <c r="CF58" s="1"/>
      <c r="CG58" s="1"/>
      <c r="CH58" s="1"/>
    </row>
    <row r="59" spans="1:86" ht="19.5" customHeight="1" x14ac:dyDescent="0.2">
      <c r="A59" s="6">
        <v>2020</v>
      </c>
      <c r="B59" s="6">
        <v>22</v>
      </c>
      <c r="C59" s="17">
        <v>14</v>
      </c>
      <c r="D59" s="18">
        <v>2</v>
      </c>
      <c r="E59" s="21" t="s">
        <v>179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24"/>
      <c r="CB59" s="24"/>
      <c r="CC59" s="1"/>
      <c r="CD59" s="1"/>
      <c r="CE59" s="1"/>
      <c r="CF59" s="1"/>
      <c r="CG59" s="1"/>
      <c r="CH59" s="1"/>
    </row>
    <row r="60" spans="1:86" ht="19.5" customHeight="1" x14ac:dyDescent="0.2">
      <c r="A60" s="6">
        <v>2020</v>
      </c>
      <c r="B60" s="6">
        <v>22</v>
      </c>
      <c r="C60" s="1">
        <v>14</v>
      </c>
      <c r="D60" s="29">
        <v>3</v>
      </c>
      <c r="E60" s="21" t="s">
        <v>179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24"/>
      <c r="CB60" s="24"/>
      <c r="CC60" s="1"/>
      <c r="CD60" s="1"/>
      <c r="CE60" s="1"/>
      <c r="CF60" s="1"/>
      <c r="CG60" s="1"/>
      <c r="CH60" s="1"/>
    </row>
    <row r="61" spans="1:86" ht="19.5" customHeight="1" x14ac:dyDescent="0.2">
      <c r="A61" s="1"/>
      <c r="B61" s="1"/>
      <c r="C61" s="1"/>
      <c r="D61" s="3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1"/>
      <c r="CD61" s="1"/>
      <c r="CE61" s="1"/>
      <c r="CF61" s="1"/>
      <c r="CG61" s="1"/>
      <c r="CH61" s="1"/>
    </row>
    <row r="62" spans="1:86" ht="19.5" customHeight="1" x14ac:dyDescent="0.2">
      <c r="A62" s="1"/>
      <c r="B62" s="1"/>
      <c r="C62" s="1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</row>
    <row r="63" spans="1:86" ht="19.5" customHeight="1" x14ac:dyDescent="0.2">
      <c r="A63" s="1"/>
      <c r="B63" s="1"/>
      <c r="C63" s="1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</row>
    <row r="64" spans="1:86" ht="19.5" customHeight="1" x14ac:dyDescent="0.2">
      <c r="A64" s="1"/>
      <c r="B64" s="1"/>
      <c r="C64" s="1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</row>
    <row r="65" spans="1:86" ht="19.5" customHeight="1" x14ac:dyDescent="0.2">
      <c r="A65" s="1"/>
      <c r="B65" s="1"/>
      <c r="C65" s="1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</row>
    <row r="66" spans="1:86" ht="19.5" customHeight="1" x14ac:dyDescent="0.2">
      <c r="A66" s="1"/>
      <c r="B66" s="1"/>
      <c r="C66" s="1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</row>
    <row r="67" spans="1:86" ht="19.5" customHeight="1" x14ac:dyDescent="0.2">
      <c r="A67" s="1"/>
      <c r="B67" s="1"/>
      <c r="C67" s="1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</row>
    <row r="68" spans="1:86" ht="19.5" customHeight="1" x14ac:dyDescent="0.2">
      <c r="A68" s="1"/>
      <c r="B68" s="1"/>
      <c r="C68" s="1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</row>
    <row r="69" spans="1:86" ht="19.5" customHeight="1" x14ac:dyDescent="0.2">
      <c r="A69" s="1"/>
      <c r="B69" s="1"/>
      <c r="C69" s="1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</row>
    <row r="70" spans="1:86" ht="19.5" customHeight="1" x14ac:dyDescent="0.2">
      <c r="A70" s="1"/>
      <c r="B70" s="1"/>
      <c r="C70" s="1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</row>
    <row r="71" spans="1:86" ht="15.75" customHeight="1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</row>
    <row r="72" spans="1:86" ht="15.75" customHeight="1" x14ac:dyDescent="0.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</row>
    <row r="73" spans="1:86" ht="15.75" customHeight="1" x14ac:dyDescent="0.2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</row>
    <row r="74" spans="1:86" ht="15.75" customHeight="1" x14ac:dyDescent="0.2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</row>
    <row r="75" spans="1:86" ht="15.75" customHeight="1" x14ac:dyDescent="0.2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</row>
    <row r="76" spans="1:86" ht="15.75" customHeight="1" x14ac:dyDescent="0.2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</row>
    <row r="77" spans="1:86" ht="15.75" customHeight="1" x14ac:dyDescent="0.2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</row>
    <row r="78" spans="1:86" ht="15.75" customHeight="1" x14ac:dyDescent="0.2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</row>
    <row r="79" spans="1:86" ht="15.75" customHeight="1" x14ac:dyDescent="0.2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</row>
    <row r="80" spans="1:86" ht="15.75" customHeight="1" x14ac:dyDescent="0.2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</row>
    <row r="81" spans="1:86" ht="15.75" customHeight="1" x14ac:dyDescent="0.2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</row>
    <row r="82" spans="1:86" ht="15.75" customHeight="1" x14ac:dyDescent="0.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</row>
    <row r="83" spans="1:86" ht="15.75" customHeight="1" x14ac:dyDescent="0.2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</row>
    <row r="84" spans="1:86" ht="15.75" customHeight="1" x14ac:dyDescent="0.2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</row>
    <row r="85" spans="1:86" ht="15.75" customHeight="1" x14ac:dyDescent="0.2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</row>
    <row r="86" spans="1:86" ht="15.75" customHeight="1" x14ac:dyDescent="0.2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</row>
    <row r="87" spans="1:86" ht="15.75" customHeight="1" x14ac:dyDescent="0.2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</row>
    <row r="88" spans="1:86" ht="15.75" customHeight="1" x14ac:dyDescent="0.2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</row>
    <row r="89" spans="1:86" ht="15.75" customHeight="1" x14ac:dyDescent="0.2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</row>
    <row r="90" spans="1:86" ht="15.75" customHeight="1" x14ac:dyDescent="0.2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</row>
    <row r="91" spans="1:86" ht="15.75" customHeight="1" x14ac:dyDescent="0.2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</row>
    <row r="92" spans="1:86" ht="15.75" customHeight="1" x14ac:dyDescent="0.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</row>
    <row r="93" spans="1:86" ht="15.75" customHeight="1" x14ac:dyDescent="0.2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</row>
    <row r="94" spans="1:86" ht="15.75" customHeight="1" x14ac:dyDescent="0.2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</row>
    <row r="95" spans="1:86" ht="15.75" customHeight="1" x14ac:dyDescent="0.2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</row>
    <row r="96" spans="1:86" ht="15.75" customHeight="1" x14ac:dyDescent="0.2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</row>
    <row r="97" spans="1:86" ht="15.75" customHeight="1" x14ac:dyDescent="0.2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</row>
    <row r="98" spans="1:86" ht="15.75" customHeight="1" x14ac:dyDescent="0.2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</row>
    <row r="99" spans="1:86" ht="15.75" customHeight="1" x14ac:dyDescent="0.2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</row>
    <row r="100" spans="1:86" ht="15.75" customHeight="1" x14ac:dyDescent="0.2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</row>
    <row r="101" spans="1:86" ht="15.75" customHeight="1" x14ac:dyDescent="0.2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</row>
    <row r="102" spans="1:86" ht="15.75" customHeight="1" x14ac:dyDescent="0.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</row>
    <row r="103" spans="1:86" ht="15.75" customHeight="1" x14ac:dyDescent="0.2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</row>
    <row r="104" spans="1:86" ht="15.75" customHeight="1" x14ac:dyDescent="0.2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</row>
    <row r="105" spans="1:86" ht="15.75" customHeight="1" x14ac:dyDescent="0.2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</row>
    <row r="106" spans="1:86" ht="15.75" customHeight="1" x14ac:dyDescent="0.2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</row>
    <row r="107" spans="1:86" ht="15.75" customHeight="1" x14ac:dyDescent="0.2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</row>
    <row r="108" spans="1:86" ht="15.75" customHeight="1" x14ac:dyDescent="0.2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</row>
    <row r="109" spans="1:86" ht="15.75" customHeight="1" x14ac:dyDescent="0.2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</row>
    <row r="110" spans="1:86" ht="15.75" customHeight="1" x14ac:dyDescent="0.2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</row>
    <row r="111" spans="1:86" ht="15.75" customHeight="1" x14ac:dyDescent="0.2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</row>
    <row r="112" spans="1:86" ht="15.75" customHeight="1" x14ac:dyDescent="0.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</row>
    <row r="113" spans="1:86" ht="15.75" customHeight="1" x14ac:dyDescent="0.2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</row>
    <row r="114" spans="1:86" ht="15.75" customHeight="1" x14ac:dyDescent="0.2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</row>
    <row r="115" spans="1:86" ht="15.75" customHeight="1" x14ac:dyDescent="0.2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</row>
    <row r="116" spans="1:86" ht="15.75" customHeight="1" x14ac:dyDescent="0.2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</row>
    <row r="117" spans="1:86" ht="15.75" customHeight="1" x14ac:dyDescent="0.2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</row>
    <row r="118" spans="1:86" ht="15.75" customHeight="1" x14ac:dyDescent="0.2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</row>
    <row r="119" spans="1:86" ht="15.75" customHeight="1" x14ac:dyDescent="0.2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</row>
    <row r="120" spans="1:86" ht="15.75" customHeight="1" x14ac:dyDescent="0.2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</row>
    <row r="121" spans="1:86" ht="15.75" customHeight="1" x14ac:dyDescent="0.2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</row>
    <row r="122" spans="1:86" ht="15.75" customHeight="1" x14ac:dyDescent="0.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</row>
    <row r="123" spans="1:86" ht="15.75" customHeight="1" x14ac:dyDescent="0.2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</row>
    <row r="124" spans="1:86" ht="15.75" customHeight="1" x14ac:dyDescent="0.2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</row>
    <row r="125" spans="1:86" ht="15.75" customHeight="1" x14ac:dyDescent="0.2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</row>
    <row r="126" spans="1:86" ht="15.75" customHeight="1" x14ac:dyDescent="0.2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</row>
    <row r="127" spans="1:86" ht="15.75" customHeight="1" x14ac:dyDescent="0.2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</row>
    <row r="128" spans="1:86" ht="15.75" customHeight="1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</row>
    <row r="129" spans="1:86" ht="15.75" customHeight="1" x14ac:dyDescent="0.2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</row>
    <row r="130" spans="1:86" ht="15.75" customHeight="1" x14ac:dyDescent="0.2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</row>
    <row r="131" spans="1:86" ht="15.75" customHeight="1" x14ac:dyDescent="0.2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</row>
    <row r="132" spans="1:86" ht="15.75" customHeight="1" x14ac:dyDescent="0.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</row>
    <row r="133" spans="1:86" ht="15.75" customHeight="1" x14ac:dyDescent="0.2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</row>
    <row r="134" spans="1:86" ht="15.75" customHeight="1" x14ac:dyDescent="0.2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</row>
    <row r="135" spans="1:86" ht="15.75" customHeight="1" x14ac:dyDescent="0.2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</row>
    <row r="136" spans="1:86" ht="15.75" customHeight="1" x14ac:dyDescent="0.2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</row>
    <row r="137" spans="1:86" ht="15.75" customHeight="1" x14ac:dyDescent="0.2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</row>
    <row r="138" spans="1:86" ht="15.75" customHeight="1" x14ac:dyDescent="0.2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</row>
    <row r="139" spans="1:86" ht="15.75" customHeight="1" x14ac:dyDescent="0.2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</row>
    <row r="140" spans="1:86" ht="15.75" customHeight="1" x14ac:dyDescent="0.2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</row>
    <row r="141" spans="1:86" ht="15.75" customHeight="1" x14ac:dyDescent="0.2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</row>
    <row r="142" spans="1:86" ht="15.75" customHeight="1" x14ac:dyDescent="0.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</row>
    <row r="143" spans="1:86" ht="15.75" customHeight="1" x14ac:dyDescent="0.2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</row>
    <row r="144" spans="1:86" ht="15.75" customHeight="1" x14ac:dyDescent="0.2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</row>
    <row r="145" spans="1:86" ht="15.75" customHeight="1" x14ac:dyDescent="0.2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</row>
    <row r="146" spans="1:86" ht="15.75" customHeight="1" x14ac:dyDescent="0.2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</row>
    <row r="147" spans="1:86" ht="15.75" customHeight="1" x14ac:dyDescent="0.2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</row>
    <row r="148" spans="1:86" ht="15.75" customHeight="1" x14ac:dyDescent="0.2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</row>
    <row r="149" spans="1:86" ht="15.75" customHeight="1" x14ac:dyDescent="0.2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</row>
    <row r="150" spans="1:86" ht="15.75" customHeight="1" x14ac:dyDescent="0.2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</row>
    <row r="151" spans="1:86" ht="15.75" customHeight="1" x14ac:dyDescent="0.2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</row>
    <row r="152" spans="1:86" ht="15.75" customHeight="1" x14ac:dyDescent="0.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</row>
    <row r="153" spans="1:86" ht="15.75" customHeight="1" x14ac:dyDescent="0.2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</row>
    <row r="154" spans="1:86" ht="15.75" customHeight="1" x14ac:dyDescent="0.2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</row>
    <row r="155" spans="1:86" ht="15.75" customHeight="1" x14ac:dyDescent="0.2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</row>
    <row r="156" spans="1:86" ht="15.75" customHeight="1" x14ac:dyDescent="0.2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</row>
    <row r="157" spans="1:86" ht="15.75" customHeight="1" x14ac:dyDescent="0.2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</row>
    <row r="158" spans="1:86" ht="15.75" customHeight="1" x14ac:dyDescent="0.2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</row>
    <row r="159" spans="1:86" ht="15.75" customHeight="1" x14ac:dyDescent="0.2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</row>
    <row r="160" spans="1:86" ht="15.75" customHeight="1" x14ac:dyDescent="0.2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</row>
    <row r="161" spans="1:86" ht="15.75" customHeight="1" x14ac:dyDescent="0.2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</row>
    <row r="162" spans="1:86" ht="15.75" customHeight="1" x14ac:dyDescent="0.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</row>
    <row r="163" spans="1:86" ht="15.75" customHeight="1" x14ac:dyDescent="0.2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</row>
    <row r="164" spans="1:86" ht="15.75" customHeight="1" x14ac:dyDescent="0.2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</row>
    <row r="165" spans="1:86" ht="15.75" customHeight="1" x14ac:dyDescent="0.2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</row>
    <row r="166" spans="1:86" ht="15.75" customHeight="1" x14ac:dyDescent="0.2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</row>
    <row r="167" spans="1:86" ht="15.75" customHeight="1" x14ac:dyDescent="0.2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</row>
    <row r="168" spans="1:86" ht="15.75" customHeight="1" x14ac:dyDescent="0.2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</row>
    <row r="169" spans="1:86" ht="15.75" customHeight="1" x14ac:dyDescent="0.2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</row>
    <row r="170" spans="1:86" ht="15.75" customHeight="1" x14ac:dyDescent="0.2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</row>
    <row r="171" spans="1:86" ht="15.75" customHeight="1" x14ac:dyDescent="0.2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</row>
    <row r="172" spans="1:86" ht="15.75" customHeight="1" x14ac:dyDescent="0.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</row>
    <row r="173" spans="1:86" ht="15.75" customHeight="1" x14ac:dyDescent="0.2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</row>
    <row r="174" spans="1:86" ht="15.75" customHeight="1" x14ac:dyDescent="0.2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</row>
    <row r="175" spans="1:86" ht="15.75" customHeight="1" x14ac:dyDescent="0.2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</row>
    <row r="176" spans="1:86" ht="15.75" customHeight="1" x14ac:dyDescent="0.2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</row>
    <row r="177" spans="1:86" ht="15.75" customHeight="1" x14ac:dyDescent="0.2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</row>
    <row r="178" spans="1:86" ht="15.75" customHeight="1" x14ac:dyDescent="0.2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</row>
    <row r="179" spans="1:86" ht="15.75" customHeight="1" x14ac:dyDescent="0.2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</row>
    <row r="180" spans="1:86" ht="15.75" customHeight="1" x14ac:dyDescent="0.2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</row>
    <row r="181" spans="1:86" ht="15.75" customHeight="1" x14ac:dyDescent="0.2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</row>
    <row r="182" spans="1:86" ht="15.75" customHeight="1" x14ac:dyDescent="0.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</row>
    <row r="183" spans="1:86" ht="15.75" customHeight="1" x14ac:dyDescent="0.2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</row>
    <row r="184" spans="1:86" ht="15.75" customHeight="1" x14ac:dyDescent="0.2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</row>
    <row r="185" spans="1:86" ht="15.75" customHeight="1" x14ac:dyDescent="0.2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</row>
    <row r="186" spans="1:86" ht="15.75" customHeight="1" x14ac:dyDescent="0.2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</row>
    <row r="187" spans="1:86" ht="15.75" customHeight="1" x14ac:dyDescent="0.2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</row>
    <row r="188" spans="1:86" ht="15.75" customHeight="1" x14ac:dyDescent="0.2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</row>
    <row r="189" spans="1:86" ht="15.75" customHeight="1" x14ac:dyDescent="0.2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</row>
    <row r="190" spans="1:86" ht="15.75" customHeight="1" x14ac:dyDescent="0.2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</row>
    <row r="191" spans="1:86" ht="15.75" customHeight="1" x14ac:dyDescent="0.2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</row>
    <row r="192" spans="1:86" ht="15.75" customHeight="1" x14ac:dyDescent="0.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</row>
    <row r="193" spans="1:86" ht="15.75" customHeight="1" x14ac:dyDescent="0.2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</row>
    <row r="194" spans="1:86" ht="15.75" customHeight="1" x14ac:dyDescent="0.2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</row>
    <row r="195" spans="1:86" ht="15.75" customHeight="1" x14ac:dyDescent="0.2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</row>
    <row r="196" spans="1:86" ht="15.75" customHeight="1" x14ac:dyDescent="0.2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</row>
    <row r="197" spans="1:86" ht="15.75" customHeight="1" x14ac:dyDescent="0.2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</row>
    <row r="198" spans="1:86" ht="15.75" customHeight="1" x14ac:dyDescent="0.2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</row>
    <row r="199" spans="1:86" ht="15.75" customHeight="1" x14ac:dyDescent="0.2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</row>
    <row r="200" spans="1:86" ht="15.75" customHeight="1" x14ac:dyDescent="0.2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</row>
    <row r="201" spans="1:86" ht="15.75" customHeight="1" x14ac:dyDescent="0.2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</row>
    <row r="202" spans="1:86" ht="15.75" customHeight="1" x14ac:dyDescent="0.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</row>
    <row r="203" spans="1:86" ht="15.75" customHeight="1" x14ac:dyDescent="0.2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</row>
    <row r="204" spans="1:86" ht="15.75" customHeight="1" x14ac:dyDescent="0.2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</row>
    <row r="205" spans="1:86" ht="15.75" customHeight="1" x14ac:dyDescent="0.2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</row>
    <row r="206" spans="1:86" ht="15.75" customHeight="1" x14ac:dyDescent="0.2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</row>
    <row r="207" spans="1:86" ht="15.75" customHeight="1" x14ac:dyDescent="0.2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19"/>
    </row>
    <row r="208" spans="1:86" ht="15.75" customHeight="1" x14ac:dyDescent="0.2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</row>
    <row r="209" spans="1:86" ht="15.75" customHeight="1" x14ac:dyDescent="0.2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</row>
    <row r="210" spans="1:86" ht="15.75" customHeight="1" x14ac:dyDescent="0.2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</row>
    <row r="211" spans="1:86" ht="15.75" customHeight="1" x14ac:dyDescent="0.2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</row>
    <row r="212" spans="1:86" ht="15.75" customHeight="1" x14ac:dyDescent="0.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</row>
    <row r="213" spans="1:86" ht="15.75" customHeight="1" x14ac:dyDescent="0.2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</row>
    <row r="214" spans="1:86" ht="15.75" customHeight="1" x14ac:dyDescent="0.2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19"/>
    </row>
    <row r="215" spans="1:86" ht="15.75" customHeight="1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19"/>
    </row>
    <row r="216" spans="1:86" ht="15.75" customHeight="1" x14ac:dyDescent="0.2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19"/>
    </row>
    <row r="217" spans="1:86" ht="15.75" customHeight="1" x14ac:dyDescent="0.2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19"/>
    </row>
    <row r="218" spans="1:86" ht="15.75" customHeight="1" x14ac:dyDescent="0.2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</row>
    <row r="219" spans="1:86" ht="15.75" customHeight="1" x14ac:dyDescent="0.2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</row>
    <row r="220" spans="1:86" ht="15.75" customHeight="1" x14ac:dyDescent="0.2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19"/>
    </row>
    <row r="221" spans="1:86" ht="15.75" customHeight="1" x14ac:dyDescent="0.2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19"/>
    </row>
    <row r="222" spans="1:86" ht="15.75" customHeight="1" x14ac:dyDescent="0.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  <c r="CB222" s="19"/>
      <c r="CC222" s="19"/>
      <c r="CD222" s="19"/>
      <c r="CE222" s="19"/>
      <c r="CF222" s="19"/>
      <c r="CG222" s="19"/>
      <c r="CH222" s="19"/>
    </row>
    <row r="223" spans="1:86" ht="15.75" customHeight="1" x14ac:dyDescent="0.2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19"/>
    </row>
    <row r="224" spans="1:86" ht="15.75" customHeight="1" x14ac:dyDescent="0.2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</row>
    <row r="225" spans="1:86" ht="15.75" customHeight="1" x14ac:dyDescent="0.2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19"/>
    </row>
    <row r="226" spans="1:86" ht="15.75" customHeight="1" x14ac:dyDescent="0.2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19"/>
      <c r="CC226" s="19"/>
      <c r="CD226" s="19"/>
      <c r="CE226" s="19"/>
      <c r="CF226" s="19"/>
      <c r="CG226" s="19"/>
      <c r="CH226" s="19"/>
    </row>
    <row r="227" spans="1:86" ht="15.75" customHeight="1" x14ac:dyDescent="0.2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19"/>
    </row>
    <row r="228" spans="1:86" ht="15.75" customHeight="1" x14ac:dyDescent="0.2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19"/>
      <c r="CC228" s="19"/>
      <c r="CD228" s="19"/>
      <c r="CE228" s="19"/>
      <c r="CF228" s="19"/>
      <c r="CG228" s="19"/>
      <c r="CH228" s="19"/>
    </row>
    <row r="229" spans="1:86" ht="15.75" customHeight="1" x14ac:dyDescent="0.2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19"/>
    </row>
    <row r="230" spans="1:86" ht="15.75" customHeight="1" x14ac:dyDescent="0.2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  <c r="CB230" s="19"/>
      <c r="CC230" s="19"/>
      <c r="CD230" s="19"/>
      <c r="CE230" s="19"/>
      <c r="CF230" s="19"/>
      <c r="CG230" s="19"/>
      <c r="CH230" s="19"/>
    </row>
    <row r="231" spans="1:86" ht="15.75" customHeight="1" x14ac:dyDescent="0.2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19"/>
      <c r="CC231" s="19"/>
      <c r="CD231" s="19"/>
      <c r="CE231" s="19"/>
      <c r="CF231" s="19"/>
      <c r="CG231" s="19"/>
      <c r="CH231" s="19"/>
    </row>
    <row r="232" spans="1:86" ht="15.75" customHeight="1" x14ac:dyDescent="0.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  <c r="CB232" s="19"/>
      <c r="CC232" s="19"/>
      <c r="CD232" s="19"/>
      <c r="CE232" s="19"/>
      <c r="CF232" s="19"/>
      <c r="CG232" s="19"/>
      <c r="CH232" s="19"/>
    </row>
    <row r="233" spans="1:86" ht="15.75" customHeight="1" x14ac:dyDescent="0.2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19"/>
      <c r="CC233" s="19"/>
      <c r="CD233" s="19"/>
      <c r="CE233" s="19"/>
      <c r="CF233" s="19"/>
      <c r="CG233" s="19"/>
      <c r="CH233" s="19"/>
    </row>
    <row r="234" spans="1:86" ht="15.75" customHeight="1" x14ac:dyDescent="0.2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19"/>
      <c r="CC234" s="19"/>
      <c r="CD234" s="19"/>
      <c r="CE234" s="19"/>
      <c r="CF234" s="19"/>
      <c r="CG234" s="19"/>
      <c r="CH234" s="19"/>
    </row>
    <row r="235" spans="1:86" ht="15.75" customHeight="1" x14ac:dyDescent="0.2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19"/>
    </row>
    <row r="236" spans="1:86" ht="15.75" customHeight="1" x14ac:dyDescent="0.2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</row>
    <row r="237" spans="1:86" ht="15.75" customHeight="1" x14ac:dyDescent="0.2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19"/>
    </row>
    <row r="238" spans="1:86" ht="15.75" customHeight="1" x14ac:dyDescent="0.2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19"/>
      <c r="CC238" s="19"/>
      <c r="CD238" s="19"/>
      <c r="CE238" s="19"/>
      <c r="CF238" s="19"/>
      <c r="CG238" s="19"/>
      <c r="CH238" s="19"/>
    </row>
    <row r="239" spans="1:86" ht="15.75" customHeight="1" x14ac:dyDescent="0.2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19"/>
    </row>
    <row r="240" spans="1:86" ht="15.75" customHeight="1" x14ac:dyDescent="0.2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19"/>
    </row>
    <row r="241" spans="1:86" ht="15.75" customHeight="1" x14ac:dyDescent="0.2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19"/>
      <c r="CC241" s="19"/>
      <c r="CD241" s="19"/>
      <c r="CE241" s="19"/>
      <c r="CF241" s="19"/>
      <c r="CG241" s="19"/>
      <c r="CH241" s="19"/>
    </row>
    <row r="242" spans="1:86" ht="15.75" customHeight="1" x14ac:dyDescent="0.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19"/>
    </row>
    <row r="243" spans="1:86" ht="15.75" customHeight="1" x14ac:dyDescent="0.2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19"/>
    </row>
    <row r="244" spans="1:86" ht="15.75" customHeight="1" x14ac:dyDescent="0.2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19"/>
    </row>
    <row r="245" spans="1:86" ht="15.75" customHeight="1" x14ac:dyDescent="0.2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  <c r="CB245" s="19"/>
      <c r="CC245" s="19"/>
      <c r="CD245" s="19"/>
      <c r="CE245" s="19"/>
      <c r="CF245" s="19"/>
      <c r="CG245" s="19"/>
      <c r="CH245" s="19"/>
    </row>
    <row r="246" spans="1:86" ht="15.75" customHeight="1" x14ac:dyDescent="0.2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19"/>
      <c r="CC246" s="19"/>
      <c r="CD246" s="19"/>
      <c r="CE246" s="19"/>
      <c r="CF246" s="19"/>
      <c r="CG246" s="19"/>
      <c r="CH246" s="19"/>
    </row>
    <row r="247" spans="1:86" ht="15.75" customHeight="1" x14ac:dyDescent="0.2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  <c r="CB247" s="19"/>
      <c r="CC247" s="19"/>
      <c r="CD247" s="19"/>
      <c r="CE247" s="19"/>
      <c r="CF247" s="19"/>
      <c r="CG247" s="19"/>
      <c r="CH247" s="19"/>
    </row>
    <row r="248" spans="1:86" ht="15.75" customHeight="1" x14ac:dyDescent="0.2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  <c r="CB248" s="19"/>
      <c r="CC248" s="19"/>
      <c r="CD248" s="19"/>
      <c r="CE248" s="19"/>
      <c r="CF248" s="19"/>
      <c r="CG248" s="19"/>
      <c r="CH248" s="19"/>
    </row>
    <row r="249" spans="1:86" ht="15.75" customHeight="1" x14ac:dyDescent="0.2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  <c r="BR249" s="19"/>
      <c r="BS249" s="19"/>
      <c r="BT249" s="19"/>
      <c r="BU249" s="19"/>
      <c r="BV249" s="19"/>
      <c r="BW249" s="19"/>
      <c r="BX249" s="19"/>
      <c r="BY249" s="19"/>
      <c r="BZ249" s="19"/>
      <c r="CA249" s="19"/>
      <c r="CB249" s="19"/>
      <c r="CC249" s="19"/>
      <c r="CD249" s="19"/>
      <c r="CE249" s="19"/>
      <c r="CF249" s="19"/>
      <c r="CG249" s="19"/>
      <c r="CH249" s="19"/>
    </row>
    <row r="250" spans="1:86" ht="15.75" customHeight="1" x14ac:dyDescent="0.2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  <c r="BR250" s="19"/>
      <c r="BS250" s="19"/>
      <c r="BT250" s="19"/>
      <c r="BU250" s="19"/>
      <c r="BV250" s="19"/>
      <c r="BW250" s="19"/>
      <c r="BX250" s="19"/>
      <c r="BY250" s="19"/>
      <c r="BZ250" s="19"/>
      <c r="CA250" s="19"/>
      <c r="CB250" s="19"/>
      <c r="CC250" s="19"/>
      <c r="CD250" s="19"/>
      <c r="CE250" s="19"/>
      <c r="CF250" s="19"/>
      <c r="CG250" s="19"/>
      <c r="CH250" s="19"/>
    </row>
    <row r="251" spans="1:86" ht="15.75" customHeight="1" x14ac:dyDescent="0.2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  <c r="BR251" s="19"/>
      <c r="BS251" s="19"/>
      <c r="BT251" s="19"/>
      <c r="BU251" s="19"/>
      <c r="BV251" s="19"/>
      <c r="BW251" s="19"/>
      <c r="BX251" s="19"/>
      <c r="BY251" s="19"/>
      <c r="BZ251" s="19"/>
      <c r="CA251" s="19"/>
      <c r="CB251" s="19"/>
      <c r="CC251" s="19"/>
      <c r="CD251" s="19"/>
      <c r="CE251" s="19"/>
      <c r="CF251" s="19"/>
      <c r="CG251" s="19"/>
      <c r="CH251" s="19"/>
    </row>
    <row r="252" spans="1:86" ht="15.75" customHeight="1" x14ac:dyDescent="0.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  <c r="BR252" s="19"/>
      <c r="BS252" s="19"/>
      <c r="BT252" s="19"/>
      <c r="BU252" s="19"/>
      <c r="BV252" s="19"/>
      <c r="BW252" s="19"/>
      <c r="BX252" s="19"/>
      <c r="BY252" s="19"/>
      <c r="BZ252" s="19"/>
      <c r="CA252" s="19"/>
      <c r="CB252" s="19"/>
      <c r="CC252" s="19"/>
      <c r="CD252" s="19"/>
      <c r="CE252" s="19"/>
      <c r="CF252" s="19"/>
      <c r="CG252" s="19"/>
      <c r="CH252" s="19"/>
    </row>
    <row r="253" spans="1:86" ht="15.75" customHeight="1" x14ac:dyDescent="0.2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  <c r="BR253" s="19"/>
      <c r="BS253" s="19"/>
      <c r="BT253" s="19"/>
      <c r="BU253" s="19"/>
      <c r="BV253" s="19"/>
      <c r="BW253" s="19"/>
      <c r="BX253" s="19"/>
      <c r="BY253" s="19"/>
      <c r="BZ253" s="19"/>
      <c r="CA253" s="19"/>
      <c r="CB253" s="19"/>
      <c r="CC253" s="19"/>
      <c r="CD253" s="19"/>
      <c r="CE253" s="19"/>
      <c r="CF253" s="19"/>
      <c r="CG253" s="19"/>
      <c r="CH253" s="19"/>
    </row>
    <row r="254" spans="1:86" ht="15.75" customHeight="1" x14ac:dyDescent="0.2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  <c r="BR254" s="19"/>
      <c r="BS254" s="19"/>
      <c r="BT254" s="19"/>
      <c r="BU254" s="19"/>
      <c r="BV254" s="19"/>
      <c r="BW254" s="19"/>
      <c r="BX254" s="19"/>
      <c r="BY254" s="19"/>
      <c r="BZ254" s="19"/>
      <c r="CA254" s="19"/>
      <c r="CB254" s="19"/>
      <c r="CC254" s="19"/>
      <c r="CD254" s="19"/>
      <c r="CE254" s="19"/>
      <c r="CF254" s="19"/>
      <c r="CG254" s="19"/>
      <c r="CH254" s="19"/>
    </row>
    <row r="255" spans="1:86" ht="15.75" customHeight="1" x14ac:dyDescent="0.2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  <c r="BR255" s="19"/>
      <c r="BS255" s="19"/>
      <c r="BT255" s="19"/>
      <c r="BU255" s="19"/>
      <c r="BV255" s="19"/>
      <c r="BW255" s="19"/>
      <c r="BX255" s="19"/>
      <c r="BY255" s="19"/>
      <c r="BZ255" s="19"/>
      <c r="CA255" s="19"/>
      <c r="CB255" s="19"/>
      <c r="CC255" s="19"/>
      <c r="CD255" s="19"/>
      <c r="CE255" s="19"/>
      <c r="CF255" s="19"/>
      <c r="CG255" s="19"/>
      <c r="CH255" s="19"/>
    </row>
    <row r="256" spans="1:86" ht="15.75" customHeight="1" x14ac:dyDescent="0.2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  <c r="BR256" s="19"/>
      <c r="BS256" s="19"/>
      <c r="BT256" s="19"/>
      <c r="BU256" s="19"/>
      <c r="BV256" s="19"/>
      <c r="BW256" s="19"/>
      <c r="BX256" s="19"/>
      <c r="BY256" s="19"/>
      <c r="BZ256" s="19"/>
      <c r="CA256" s="19"/>
      <c r="CB256" s="19"/>
      <c r="CC256" s="19"/>
      <c r="CD256" s="19"/>
      <c r="CE256" s="19"/>
      <c r="CF256" s="19"/>
      <c r="CG256" s="19"/>
      <c r="CH256" s="19"/>
    </row>
    <row r="257" spans="1:86" ht="15.75" customHeight="1" x14ac:dyDescent="0.2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  <c r="BR257" s="19"/>
      <c r="BS257" s="19"/>
      <c r="BT257" s="19"/>
      <c r="BU257" s="19"/>
      <c r="BV257" s="19"/>
      <c r="BW257" s="19"/>
      <c r="BX257" s="19"/>
      <c r="BY257" s="19"/>
      <c r="BZ257" s="19"/>
      <c r="CA257" s="19"/>
      <c r="CB257" s="19"/>
      <c r="CC257" s="19"/>
      <c r="CD257" s="19"/>
      <c r="CE257" s="19"/>
      <c r="CF257" s="19"/>
      <c r="CG257" s="19"/>
      <c r="CH257" s="19"/>
    </row>
    <row r="258" spans="1:86" ht="15.75" customHeight="1" x14ac:dyDescent="0.2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  <c r="BR258" s="19"/>
      <c r="BS258" s="19"/>
      <c r="BT258" s="19"/>
      <c r="BU258" s="19"/>
      <c r="BV258" s="19"/>
      <c r="BW258" s="19"/>
      <c r="BX258" s="19"/>
      <c r="BY258" s="19"/>
      <c r="BZ258" s="19"/>
      <c r="CA258" s="19"/>
      <c r="CB258" s="19"/>
      <c r="CC258" s="19"/>
      <c r="CD258" s="19"/>
      <c r="CE258" s="19"/>
      <c r="CF258" s="19"/>
      <c r="CG258" s="19"/>
      <c r="CH258" s="19"/>
    </row>
    <row r="259" spans="1:86" ht="15.75" customHeight="1" x14ac:dyDescent="0.2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  <c r="BR259" s="19"/>
      <c r="BS259" s="19"/>
      <c r="BT259" s="19"/>
      <c r="BU259" s="19"/>
      <c r="BV259" s="19"/>
      <c r="BW259" s="19"/>
      <c r="BX259" s="19"/>
      <c r="BY259" s="19"/>
      <c r="BZ259" s="19"/>
      <c r="CA259" s="19"/>
      <c r="CB259" s="19"/>
      <c r="CC259" s="19"/>
      <c r="CD259" s="19"/>
      <c r="CE259" s="19"/>
      <c r="CF259" s="19"/>
      <c r="CG259" s="19"/>
      <c r="CH259" s="19"/>
    </row>
    <row r="260" spans="1:86" ht="15.75" customHeight="1" x14ac:dyDescent="0.2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  <c r="BR260" s="19"/>
      <c r="BS260" s="19"/>
      <c r="BT260" s="19"/>
      <c r="BU260" s="19"/>
      <c r="BV260" s="19"/>
      <c r="BW260" s="19"/>
      <c r="BX260" s="19"/>
      <c r="BY260" s="19"/>
      <c r="BZ260" s="19"/>
      <c r="CA260" s="19"/>
      <c r="CB260" s="19"/>
      <c r="CC260" s="19"/>
      <c r="CD260" s="19"/>
      <c r="CE260" s="19"/>
      <c r="CF260" s="19"/>
      <c r="CG260" s="19"/>
      <c r="CH260" s="19"/>
    </row>
    <row r="261" spans="1:86" ht="15.75" customHeight="1" x14ac:dyDescent="0.2"/>
    <row r="262" spans="1:86" ht="15.75" customHeight="1" x14ac:dyDescent="0.2"/>
    <row r="263" spans="1:86" ht="15.75" customHeight="1" x14ac:dyDescent="0.2"/>
    <row r="264" spans="1:86" ht="15.75" customHeight="1" x14ac:dyDescent="0.2"/>
    <row r="265" spans="1:86" ht="15.75" customHeight="1" x14ac:dyDescent="0.2"/>
    <row r="266" spans="1:86" ht="15.75" customHeight="1" x14ac:dyDescent="0.2"/>
    <row r="267" spans="1:86" ht="15.75" customHeight="1" x14ac:dyDescent="0.2"/>
    <row r="268" spans="1:86" ht="15.75" customHeight="1" x14ac:dyDescent="0.2"/>
    <row r="269" spans="1:86" ht="15.75" customHeight="1" x14ac:dyDescent="0.2"/>
    <row r="270" spans="1:86" ht="15.75" customHeight="1" x14ac:dyDescent="0.2"/>
    <row r="271" spans="1:86" ht="15.75" customHeight="1" x14ac:dyDescent="0.2"/>
    <row r="272" spans="1:86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</sheetData>
  <sortState ref="A2:CH2">
    <sortCondition ref="A2"/>
  </sortState>
  <pageMargins left="0.75" right="0.75" top="1" bottom="1" header="0" footer="0"/>
  <pageSetup orientation="portrait"/>
  <headerFooter>
    <oddFooter>&amp;L000000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011"/>
  <sheetViews>
    <sheetView showGridLines="0" tabSelected="1" topLeftCell="A37" workbookViewId="0">
      <pane xSplit="4" topLeftCell="W1" activePane="topRight" state="frozen"/>
      <selection pane="topRight" activeCell="K17" sqref="K17"/>
    </sheetView>
  </sheetViews>
  <sheetFormatPr baseColWidth="10" defaultColWidth="11.25" defaultRowHeight="15" customHeight="1" x14ac:dyDescent="0.2"/>
  <cols>
    <col min="1" max="4" width="9.5" customWidth="1"/>
    <col min="5" max="5" width="10.625" customWidth="1"/>
    <col min="6" max="6" width="10.875" customWidth="1"/>
    <col min="7" max="7" width="5.75" customWidth="1"/>
    <col min="8" max="9" width="9.5" customWidth="1"/>
    <col min="10" max="10" width="6.875" customWidth="1"/>
    <col min="11" max="11" width="6.5" customWidth="1"/>
    <col min="12" max="12" width="6.25" customWidth="1"/>
    <col min="13" max="13" width="6.875" customWidth="1"/>
    <col min="14" max="14" width="7.5" customWidth="1"/>
    <col min="15" max="15" width="8.375" customWidth="1"/>
    <col min="16" max="16" width="8" customWidth="1"/>
    <col min="17" max="17" width="7.125" customWidth="1"/>
    <col min="18" max="18" width="7" customWidth="1"/>
    <col min="19" max="19" width="6.5" customWidth="1"/>
    <col min="20" max="20" width="8" customWidth="1"/>
    <col min="21" max="21" width="7.875" customWidth="1"/>
    <col min="22" max="22" width="8.375" customWidth="1"/>
    <col min="23" max="23" width="9.5" customWidth="1"/>
    <col min="24" max="24" width="7.125" customWidth="1"/>
    <col min="25" max="25" width="7.75" customWidth="1"/>
    <col min="26" max="26" width="8.25" customWidth="1"/>
    <col min="27" max="27" width="7.5" customWidth="1"/>
    <col min="28" max="28" width="9.5" hidden="1" customWidth="1"/>
    <col min="29" max="37" width="9.5" customWidth="1"/>
  </cols>
  <sheetData>
    <row r="1" spans="1:86" ht="19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1" t="s">
        <v>6</v>
      </c>
      <c r="I1" s="3"/>
      <c r="J1" s="1" t="s">
        <v>7</v>
      </c>
      <c r="K1" s="3"/>
      <c r="L1" s="3"/>
      <c r="M1" s="1" t="s">
        <v>56</v>
      </c>
      <c r="N1" s="3"/>
      <c r="O1" s="3"/>
      <c r="P1" s="3"/>
      <c r="Q1" s="3"/>
      <c r="R1" s="3"/>
      <c r="S1" s="1" t="s">
        <v>57</v>
      </c>
      <c r="T1" s="3"/>
      <c r="U1" s="3"/>
      <c r="V1" s="3"/>
      <c r="W1" s="3"/>
      <c r="X1" s="3"/>
      <c r="Y1" s="1" t="s">
        <v>58</v>
      </c>
      <c r="Z1" s="3"/>
      <c r="AA1" s="3"/>
      <c r="AB1" s="1" t="s">
        <v>60</v>
      </c>
      <c r="AC1" s="1" t="s">
        <v>55</v>
      </c>
      <c r="AD1" s="1"/>
      <c r="AE1" s="1"/>
      <c r="AF1" s="1"/>
      <c r="AG1" s="3"/>
      <c r="AH1" s="3"/>
      <c r="AI1" s="3"/>
      <c r="AJ1" s="3"/>
      <c r="AK1" s="3"/>
    </row>
    <row r="2" spans="1:86" ht="19.5" customHeight="1" x14ac:dyDescent="0.2">
      <c r="A2" s="2"/>
      <c r="B2" s="2"/>
      <c r="C2" s="1"/>
      <c r="D2" s="3"/>
      <c r="E2" s="1"/>
      <c r="F2" s="1" t="s">
        <v>68</v>
      </c>
      <c r="G2" s="1" t="s">
        <v>70</v>
      </c>
      <c r="H2" s="1" t="s">
        <v>68</v>
      </c>
      <c r="I2" s="5" t="s">
        <v>72</v>
      </c>
      <c r="J2" s="7" t="s">
        <v>91</v>
      </c>
      <c r="K2" s="1" t="s">
        <v>93</v>
      </c>
      <c r="L2" s="1" t="s">
        <v>94</v>
      </c>
      <c r="M2" s="1" t="s">
        <v>95</v>
      </c>
      <c r="N2" s="5" t="s">
        <v>96</v>
      </c>
      <c r="O2" s="7" t="s">
        <v>97</v>
      </c>
      <c r="P2" s="1" t="s">
        <v>98</v>
      </c>
      <c r="Q2" s="1" t="s">
        <v>99</v>
      </c>
      <c r="R2" s="1" t="s">
        <v>100</v>
      </c>
      <c r="S2" s="1" t="s">
        <v>95</v>
      </c>
      <c r="T2" s="5" t="s">
        <v>96</v>
      </c>
      <c r="U2" s="7" t="s">
        <v>97</v>
      </c>
      <c r="V2" s="1" t="s">
        <v>98</v>
      </c>
      <c r="W2" s="1" t="s">
        <v>99</v>
      </c>
      <c r="X2" s="5" t="s">
        <v>100</v>
      </c>
      <c r="Y2" s="7" t="s">
        <v>101</v>
      </c>
      <c r="Z2" s="1" t="s">
        <v>97</v>
      </c>
      <c r="AA2" s="5" t="s">
        <v>102</v>
      </c>
      <c r="AB2" s="7"/>
      <c r="AC2" s="1"/>
      <c r="AD2" s="1"/>
      <c r="AE2" s="1"/>
      <c r="AF2" s="1"/>
      <c r="AG2" s="1"/>
      <c r="AH2" s="1"/>
      <c r="AI2" s="1"/>
      <c r="AJ2" s="1"/>
      <c r="AK2" s="1"/>
    </row>
    <row r="3" spans="1:86" ht="19.5" customHeight="1" x14ac:dyDescent="0.2">
      <c r="A3" s="6">
        <v>2020</v>
      </c>
      <c r="B3" s="6">
        <v>22</v>
      </c>
      <c r="C3" s="17">
        <v>-4</v>
      </c>
      <c r="D3" s="11">
        <v>1</v>
      </c>
      <c r="E3" s="21" t="s">
        <v>178</v>
      </c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6"/>
      <c r="CB3" s="6"/>
      <c r="CC3" s="6"/>
      <c r="CD3" s="6"/>
      <c r="CE3" s="6"/>
      <c r="CF3" s="6"/>
      <c r="CG3" s="6"/>
      <c r="CH3" s="6"/>
    </row>
    <row r="4" spans="1:86" ht="19.5" customHeight="1" x14ac:dyDescent="0.2">
      <c r="A4" s="6">
        <v>2020</v>
      </c>
      <c r="B4" s="6">
        <v>22</v>
      </c>
      <c r="C4" s="17">
        <v>-4</v>
      </c>
      <c r="D4" s="18">
        <v>2</v>
      </c>
      <c r="E4" s="21" t="s">
        <v>178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6"/>
      <c r="CB4" s="6"/>
      <c r="CC4" s="6"/>
      <c r="CD4" s="6"/>
      <c r="CE4" s="6"/>
      <c r="CF4" s="6"/>
      <c r="CG4" s="6"/>
      <c r="CH4" s="6"/>
    </row>
    <row r="5" spans="1:86" ht="19.5" customHeight="1" x14ac:dyDescent="0.2">
      <c r="A5" s="6">
        <v>2020</v>
      </c>
      <c r="B5" s="6">
        <v>22</v>
      </c>
      <c r="C5" s="6">
        <v>-4</v>
      </c>
      <c r="D5" s="20">
        <v>3</v>
      </c>
      <c r="E5" s="21" t="s">
        <v>178</v>
      </c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6"/>
      <c r="CB5" s="6"/>
      <c r="CC5" s="6"/>
      <c r="CD5" s="6"/>
      <c r="CE5" s="6"/>
      <c r="CF5" s="6"/>
      <c r="CG5" s="6"/>
      <c r="CH5" s="6"/>
    </row>
    <row r="6" spans="1:86" ht="19.5" customHeight="1" x14ac:dyDescent="0.2">
      <c r="A6" s="6">
        <v>2020</v>
      </c>
      <c r="B6" s="6">
        <v>22</v>
      </c>
      <c r="C6" s="17">
        <v>-3</v>
      </c>
      <c r="D6" s="11">
        <v>1</v>
      </c>
      <c r="E6" s="21" t="s">
        <v>178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6"/>
      <c r="CB6" s="6"/>
      <c r="CC6" s="6"/>
      <c r="CD6" s="6"/>
      <c r="CE6" s="6"/>
      <c r="CF6" s="6"/>
      <c r="CG6" s="6"/>
      <c r="CH6" s="6"/>
    </row>
    <row r="7" spans="1:86" ht="19.5" customHeight="1" x14ac:dyDescent="0.2">
      <c r="A7" s="6">
        <v>2020</v>
      </c>
      <c r="B7" s="6">
        <v>22</v>
      </c>
      <c r="C7" s="17">
        <v>-3</v>
      </c>
      <c r="D7" s="18">
        <v>2</v>
      </c>
      <c r="E7" s="21" t="s">
        <v>178</v>
      </c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6"/>
      <c r="CB7" s="6"/>
      <c r="CC7" s="6"/>
      <c r="CD7" s="6"/>
      <c r="CE7" s="6"/>
      <c r="CF7" s="6"/>
      <c r="CG7" s="6"/>
      <c r="CH7" s="6"/>
    </row>
    <row r="8" spans="1:86" ht="19.5" customHeight="1" x14ac:dyDescent="0.2">
      <c r="A8" s="6">
        <v>2020</v>
      </c>
      <c r="B8" s="6">
        <v>22</v>
      </c>
      <c r="C8" s="6">
        <v>-3</v>
      </c>
      <c r="D8" s="20">
        <v>3</v>
      </c>
      <c r="E8" s="21" t="s">
        <v>178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6"/>
      <c r="CB8" s="6"/>
      <c r="CC8" s="6"/>
      <c r="CD8" s="6"/>
      <c r="CE8" s="6"/>
      <c r="CF8" s="6"/>
      <c r="CG8" s="6"/>
      <c r="CH8" s="6"/>
    </row>
    <row r="9" spans="1:86" ht="19.5" customHeight="1" x14ac:dyDescent="0.2">
      <c r="A9" s="6">
        <v>2020</v>
      </c>
      <c r="B9" s="6">
        <v>22</v>
      </c>
      <c r="C9" s="17">
        <v>-2</v>
      </c>
      <c r="D9" s="11">
        <v>1</v>
      </c>
      <c r="E9" s="21" t="s">
        <v>178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6"/>
      <c r="CB9" s="6"/>
      <c r="CC9" s="6"/>
      <c r="CD9" s="6"/>
      <c r="CE9" s="6"/>
      <c r="CF9" s="6"/>
      <c r="CG9" s="6"/>
      <c r="CH9" s="6"/>
    </row>
    <row r="10" spans="1:86" ht="19.5" customHeight="1" x14ac:dyDescent="0.2">
      <c r="A10" s="6">
        <v>2020</v>
      </c>
      <c r="B10" s="6">
        <v>22</v>
      </c>
      <c r="C10" s="17">
        <v>-2</v>
      </c>
      <c r="D10" s="18">
        <v>2</v>
      </c>
      <c r="E10" s="21" t="s">
        <v>178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6"/>
      <c r="CB10" s="6"/>
      <c r="CC10" s="6"/>
      <c r="CD10" s="6"/>
      <c r="CE10" s="6"/>
      <c r="CF10" s="6"/>
      <c r="CG10" s="6"/>
      <c r="CH10" s="6"/>
    </row>
    <row r="11" spans="1:86" ht="19.5" customHeight="1" x14ac:dyDescent="0.2">
      <c r="A11" s="6">
        <v>2020</v>
      </c>
      <c r="B11" s="6">
        <v>22</v>
      </c>
      <c r="C11" s="6">
        <v>-2</v>
      </c>
      <c r="D11" s="20">
        <v>3</v>
      </c>
      <c r="E11" s="21" t="s">
        <v>178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6"/>
      <c r="CB11" s="6"/>
      <c r="CC11" s="6"/>
      <c r="CD11" s="6"/>
      <c r="CE11" s="6"/>
      <c r="CF11" s="6"/>
      <c r="CG11" s="6"/>
      <c r="CH11" s="6"/>
    </row>
    <row r="12" spans="1:86" ht="19.5" customHeight="1" x14ac:dyDescent="0.2">
      <c r="A12" s="6">
        <v>2020</v>
      </c>
      <c r="B12" s="6">
        <v>22</v>
      </c>
      <c r="C12" s="17">
        <v>-1</v>
      </c>
      <c r="D12" s="11">
        <v>1</v>
      </c>
      <c r="E12" s="21" t="s">
        <v>178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24"/>
      <c r="CB12" s="24"/>
      <c r="CC12" s="6"/>
      <c r="CD12" s="6"/>
      <c r="CE12" s="6"/>
      <c r="CF12" s="6"/>
      <c r="CG12" s="6"/>
      <c r="CH12" s="6"/>
    </row>
    <row r="13" spans="1:86" ht="19.5" customHeight="1" x14ac:dyDescent="0.2">
      <c r="A13" s="6">
        <v>2020</v>
      </c>
      <c r="B13" s="6">
        <v>22</v>
      </c>
      <c r="C13" s="17">
        <v>-1</v>
      </c>
      <c r="D13" s="18">
        <v>2</v>
      </c>
      <c r="E13" s="21" t="s">
        <v>178</v>
      </c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24"/>
      <c r="CB13" s="24"/>
      <c r="CC13" s="6"/>
      <c r="CD13" s="6"/>
      <c r="CE13" s="6"/>
      <c r="CF13" s="6"/>
      <c r="CG13" s="6"/>
      <c r="CH13" s="6"/>
    </row>
    <row r="14" spans="1:86" ht="19.5" customHeight="1" x14ac:dyDescent="0.2">
      <c r="A14" s="6">
        <v>2020</v>
      </c>
      <c r="B14" s="6">
        <v>22</v>
      </c>
      <c r="C14" s="6">
        <v>-1</v>
      </c>
      <c r="D14" s="20">
        <v>3</v>
      </c>
      <c r="E14" s="21" t="s">
        <v>178</v>
      </c>
      <c r="F14" s="25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30"/>
      <c r="Z14" s="30"/>
      <c r="AA14" s="26"/>
      <c r="AB14" s="26"/>
      <c r="AC14" s="26"/>
      <c r="AD14" s="26"/>
      <c r="AE14" s="30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30"/>
      <c r="BY14" s="30"/>
      <c r="BZ14" s="30"/>
      <c r="CA14" s="24"/>
      <c r="CB14" s="24"/>
      <c r="CC14" s="6"/>
      <c r="CD14" s="6"/>
      <c r="CE14" s="6"/>
      <c r="CF14" s="6"/>
      <c r="CG14" s="6"/>
      <c r="CH14" s="6"/>
    </row>
    <row r="15" spans="1:86" ht="19.5" customHeight="1" x14ac:dyDescent="0.2">
      <c r="A15" s="6">
        <v>2020</v>
      </c>
      <c r="B15" s="6">
        <v>22</v>
      </c>
      <c r="C15" s="17">
        <v>0</v>
      </c>
      <c r="D15" s="11">
        <v>1</v>
      </c>
      <c r="E15" s="21" t="s">
        <v>178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6"/>
      <c r="AC15" s="9"/>
      <c r="AD15" s="9"/>
      <c r="AE15" s="9"/>
      <c r="AF15" s="9"/>
      <c r="AG15" s="9"/>
      <c r="AH15" s="9"/>
      <c r="AI15" s="9"/>
      <c r="AJ15" s="9"/>
      <c r="AK15" s="9"/>
    </row>
    <row r="16" spans="1:86" ht="19.5" customHeight="1" x14ac:dyDescent="0.2">
      <c r="A16" s="6">
        <v>2020</v>
      </c>
      <c r="B16" s="6">
        <v>22</v>
      </c>
      <c r="C16" s="17">
        <v>0</v>
      </c>
      <c r="D16" s="18">
        <v>2</v>
      </c>
      <c r="E16" s="21" t="s">
        <v>178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9.5" customHeight="1" x14ac:dyDescent="0.2">
      <c r="A17" s="6">
        <v>2020</v>
      </c>
      <c r="B17" s="6">
        <v>22</v>
      </c>
      <c r="C17" s="6">
        <v>0</v>
      </c>
      <c r="D17" s="20">
        <v>3</v>
      </c>
      <c r="E17" s="21" t="s">
        <v>178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9.5" customHeight="1" x14ac:dyDescent="0.2">
      <c r="A18" s="6">
        <v>2020</v>
      </c>
      <c r="B18" s="6">
        <v>22</v>
      </c>
      <c r="C18" s="17">
        <v>1</v>
      </c>
      <c r="D18" s="11">
        <v>1</v>
      </c>
      <c r="E18" s="21" t="s">
        <v>178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9.5" customHeight="1" x14ac:dyDescent="0.2">
      <c r="A19" s="6">
        <v>2020</v>
      </c>
      <c r="B19" s="6">
        <v>22</v>
      </c>
      <c r="C19" s="17">
        <v>1</v>
      </c>
      <c r="D19" s="18">
        <v>2</v>
      </c>
      <c r="E19" s="21" t="s">
        <v>178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9.5" customHeight="1" x14ac:dyDescent="0.2">
      <c r="A20" s="6">
        <v>2020</v>
      </c>
      <c r="B20" s="6">
        <v>22</v>
      </c>
      <c r="C20" s="6">
        <v>1</v>
      </c>
      <c r="D20" s="20">
        <v>3</v>
      </c>
      <c r="E20" s="21" t="s">
        <v>178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9.5" customHeight="1" x14ac:dyDescent="0.2">
      <c r="A21" s="6">
        <v>2020</v>
      </c>
      <c r="B21" s="6">
        <v>22</v>
      </c>
      <c r="C21" s="17">
        <v>2</v>
      </c>
      <c r="D21" s="11">
        <v>1</v>
      </c>
      <c r="E21" s="21" t="s">
        <v>178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9.5" customHeight="1" x14ac:dyDescent="0.2">
      <c r="A22" s="6">
        <v>2020</v>
      </c>
      <c r="B22" s="6">
        <v>22</v>
      </c>
      <c r="C22" s="17">
        <v>2</v>
      </c>
      <c r="D22" s="18">
        <v>2</v>
      </c>
      <c r="E22" s="21" t="s">
        <v>178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9.5" customHeight="1" x14ac:dyDescent="0.2">
      <c r="A23" s="6">
        <v>2020</v>
      </c>
      <c r="B23" s="6">
        <v>22</v>
      </c>
      <c r="C23" s="6">
        <v>2</v>
      </c>
      <c r="D23" s="20">
        <v>3</v>
      </c>
      <c r="E23" s="21" t="s">
        <v>178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9.5" customHeight="1" x14ac:dyDescent="0.2">
      <c r="A24" s="6">
        <v>2020</v>
      </c>
      <c r="B24" s="6">
        <v>22</v>
      </c>
      <c r="C24" s="17">
        <v>3</v>
      </c>
      <c r="D24" s="11">
        <v>1</v>
      </c>
      <c r="E24" s="21" t="s">
        <v>178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9.5" customHeight="1" x14ac:dyDescent="0.2">
      <c r="A25" s="6">
        <v>2020</v>
      </c>
      <c r="B25" s="6">
        <v>22</v>
      </c>
      <c r="C25" s="17">
        <v>3</v>
      </c>
      <c r="D25" s="18">
        <v>2</v>
      </c>
      <c r="E25" s="21" t="s">
        <v>178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9.5" customHeight="1" x14ac:dyDescent="0.2">
      <c r="A26" s="6">
        <v>2020</v>
      </c>
      <c r="B26" s="6">
        <v>22</v>
      </c>
      <c r="C26" s="6">
        <v>3</v>
      </c>
      <c r="D26" s="20">
        <v>3</v>
      </c>
      <c r="E26" s="21" t="s">
        <v>178</v>
      </c>
      <c r="F26" s="14"/>
      <c r="G26" s="14"/>
      <c r="H26" s="14"/>
      <c r="I26" s="14"/>
      <c r="J26" s="14"/>
      <c r="K26" s="14"/>
      <c r="L26" s="14">
        <v>1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9.5" customHeight="1" x14ac:dyDescent="0.2">
      <c r="A27" s="6">
        <v>2020</v>
      </c>
      <c r="B27" s="6">
        <v>22</v>
      </c>
      <c r="C27" s="17">
        <v>4</v>
      </c>
      <c r="D27" s="11">
        <v>1</v>
      </c>
      <c r="E27" s="21" t="s">
        <v>178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9.5" customHeight="1" x14ac:dyDescent="0.2">
      <c r="A28" s="6">
        <v>2020</v>
      </c>
      <c r="B28" s="6">
        <v>22</v>
      </c>
      <c r="C28" s="17">
        <v>4</v>
      </c>
      <c r="D28" s="18">
        <v>2</v>
      </c>
      <c r="E28" s="21" t="s">
        <v>178</v>
      </c>
      <c r="F28" s="14"/>
      <c r="G28" s="14"/>
      <c r="H28" s="14"/>
      <c r="I28" s="14"/>
      <c r="J28" s="14">
        <v>2</v>
      </c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9.5" customHeight="1" x14ac:dyDescent="0.2">
      <c r="A29" s="6">
        <v>2020</v>
      </c>
      <c r="B29" s="6">
        <v>22</v>
      </c>
      <c r="C29" s="6">
        <v>4</v>
      </c>
      <c r="D29" s="20">
        <v>3</v>
      </c>
      <c r="E29" s="21" t="s">
        <v>178</v>
      </c>
      <c r="F29" s="14"/>
      <c r="G29" s="14"/>
      <c r="H29" s="14"/>
      <c r="I29" s="14"/>
      <c r="J29" s="14">
        <v>8</v>
      </c>
      <c r="K29" s="14"/>
      <c r="L29" s="14">
        <v>2</v>
      </c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9.5" customHeight="1" x14ac:dyDescent="0.2">
      <c r="A30" s="6">
        <v>2020</v>
      </c>
      <c r="B30" s="6">
        <v>22</v>
      </c>
      <c r="C30" s="17">
        <v>5</v>
      </c>
      <c r="D30" s="11">
        <v>1</v>
      </c>
      <c r="E30" s="21" t="s">
        <v>178</v>
      </c>
      <c r="F30" s="14"/>
      <c r="G30" s="14"/>
      <c r="H30" s="14"/>
      <c r="I30" s="14"/>
      <c r="J30" s="14">
        <f>33/3*16</f>
        <v>176</v>
      </c>
      <c r="K30" s="14">
        <f>21/3*16</f>
        <v>112</v>
      </c>
      <c r="L30" s="14">
        <f>16/3*16</f>
        <v>85.333333333333329</v>
      </c>
      <c r="M30" s="14">
        <v>1</v>
      </c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9.5" customHeight="1" x14ac:dyDescent="0.2">
      <c r="A31" s="6">
        <v>2020</v>
      </c>
      <c r="B31" s="6">
        <v>22</v>
      </c>
      <c r="C31" s="17">
        <v>5</v>
      </c>
      <c r="D31" s="18">
        <v>2</v>
      </c>
      <c r="E31" s="21" t="s">
        <v>178</v>
      </c>
      <c r="F31" s="14"/>
      <c r="G31" s="14"/>
      <c r="H31" s="14"/>
      <c r="I31" s="14"/>
      <c r="J31" s="14">
        <f>22/3*16</f>
        <v>117.33333333333333</v>
      </c>
      <c r="K31" s="14">
        <f>39/3*16</f>
        <v>208</v>
      </c>
      <c r="L31" s="14">
        <f>8/3*16</f>
        <v>42.666666666666664</v>
      </c>
      <c r="M31" s="14">
        <v>1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9.5" customHeight="1" x14ac:dyDescent="0.2">
      <c r="A32" s="6">
        <v>2020</v>
      </c>
      <c r="B32" s="6">
        <v>22</v>
      </c>
      <c r="C32" s="6">
        <v>5</v>
      </c>
      <c r="D32" s="20">
        <v>3</v>
      </c>
      <c r="E32" s="21" t="s">
        <v>178</v>
      </c>
      <c r="F32" s="14"/>
      <c r="G32" s="14"/>
      <c r="H32" s="14"/>
      <c r="I32" s="14"/>
      <c r="J32" s="14">
        <f>23/3*16</f>
        <v>122.66666666666667</v>
      </c>
      <c r="K32" s="14">
        <f>9/3*16</f>
        <v>48</v>
      </c>
      <c r="L32" s="14">
        <f>5/3*16</f>
        <v>26.666666666666668</v>
      </c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9.5" customHeight="1" x14ac:dyDescent="0.2">
      <c r="A33" s="6">
        <v>2020</v>
      </c>
      <c r="B33" s="6">
        <v>22</v>
      </c>
      <c r="C33" s="17">
        <v>6</v>
      </c>
      <c r="D33" s="11">
        <v>1</v>
      </c>
      <c r="E33" s="21" t="s">
        <v>178</v>
      </c>
      <c r="F33" s="14"/>
      <c r="G33" s="14"/>
      <c r="H33" s="14"/>
      <c r="I33" s="14"/>
      <c r="J33" s="14">
        <f>39/3*16</f>
        <v>208</v>
      </c>
      <c r="K33" s="14">
        <f>32/3*16</f>
        <v>170.66666666666666</v>
      </c>
      <c r="L33" s="14">
        <f>13/3*16</f>
        <v>69.333333333333329</v>
      </c>
      <c r="M33" s="14">
        <v>2</v>
      </c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9.5" customHeight="1" x14ac:dyDescent="0.2">
      <c r="A34" s="6">
        <v>2020</v>
      </c>
      <c r="B34" s="6">
        <v>22</v>
      </c>
      <c r="C34" s="17">
        <v>6</v>
      </c>
      <c r="D34" s="18">
        <v>2</v>
      </c>
      <c r="E34" s="21" t="s">
        <v>178</v>
      </c>
      <c r="F34" s="14"/>
      <c r="G34" s="14"/>
      <c r="H34" s="14"/>
      <c r="I34" s="14"/>
      <c r="J34" s="14">
        <f>51/3*16</f>
        <v>272</v>
      </c>
      <c r="K34" s="14">
        <f>30/3*16</f>
        <v>160</v>
      </c>
      <c r="L34" s="14">
        <f>6/3*16</f>
        <v>32</v>
      </c>
      <c r="M34" s="14">
        <v>15</v>
      </c>
      <c r="N34" s="14">
        <v>4</v>
      </c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"/>
      <c r="AC34" s="2"/>
      <c r="AD34" s="2"/>
      <c r="AE34" s="2"/>
      <c r="AF34" s="1"/>
      <c r="AG34" s="1"/>
      <c r="AH34" s="1"/>
      <c r="AI34" s="1"/>
      <c r="AJ34" s="1"/>
      <c r="AK34" s="1"/>
    </row>
    <row r="35" spans="1:37" ht="19.5" customHeight="1" x14ac:dyDescent="0.2">
      <c r="A35" s="6">
        <v>2020</v>
      </c>
      <c r="B35" s="6">
        <v>22</v>
      </c>
      <c r="C35" s="6">
        <v>6</v>
      </c>
      <c r="D35" s="20">
        <v>3</v>
      </c>
      <c r="E35" s="21" t="s">
        <v>178</v>
      </c>
      <c r="F35" s="14"/>
      <c r="G35" s="14"/>
      <c r="H35" s="14"/>
      <c r="I35" s="14"/>
      <c r="J35" s="14">
        <f>63/3*16</f>
        <v>336</v>
      </c>
      <c r="K35" s="14">
        <f>28/3*16</f>
        <v>149.33333333333334</v>
      </c>
      <c r="L35" s="14">
        <f>5/3*16</f>
        <v>26.666666666666668</v>
      </c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9.5" customHeight="1" x14ac:dyDescent="0.2">
      <c r="A36" s="6">
        <v>2020</v>
      </c>
      <c r="B36" s="6">
        <v>22</v>
      </c>
      <c r="C36" s="17">
        <v>7</v>
      </c>
      <c r="D36" s="11">
        <v>1</v>
      </c>
      <c r="E36" s="21" t="s">
        <v>178</v>
      </c>
      <c r="F36" s="14">
        <v>1.5</v>
      </c>
      <c r="G36" s="14" t="s">
        <v>180</v>
      </c>
      <c r="H36" s="14"/>
      <c r="I36" s="14"/>
      <c r="J36" s="14">
        <f>69/3*16</f>
        <v>368</v>
      </c>
      <c r="K36" s="14">
        <f>21/3*16</f>
        <v>112</v>
      </c>
      <c r="L36" s="14">
        <f>17/3*16</f>
        <v>90.666666666666671</v>
      </c>
      <c r="M36" s="14">
        <f>17/3*16</f>
        <v>90.666666666666671</v>
      </c>
      <c r="N36" s="14">
        <f>1/3*16</f>
        <v>5.333333333333333</v>
      </c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9.5" customHeight="1" x14ac:dyDescent="0.2">
      <c r="A37" s="6">
        <v>2020</v>
      </c>
      <c r="B37" s="6">
        <v>22</v>
      </c>
      <c r="C37" s="17">
        <v>7</v>
      </c>
      <c r="D37" s="18">
        <v>2</v>
      </c>
      <c r="E37" s="21" t="s">
        <v>178</v>
      </c>
      <c r="F37" s="14">
        <v>3.8</v>
      </c>
      <c r="G37" s="14" t="s">
        <v>181</v>
      </c>
      <c r="H37" s="14"/>
      <c r="I37" s="14"/>
      <c r="J37" s="14">
        <f>52/3*16</f>
        <v>277.33333333333331</v>
      </c>
      <c r="K37" s="14">
        <f>15/3*16</f>
        <v>80</v>
      </c>
      <c r="L37" s="14">
        <f>1/3*16</f>
        <v>5.333333333333333</v>
      </c>
      <c r="M37" s="14">
        <f>48/3*16</f>
        <v>256</v>
      </c>
      <c r="N37" s="14">
        <f>22/3*16</f>
        <v>117.33333333333333</v>
      </c>
      <c r="O37" s="14">
        <f>3/3*16</f>
        <v>16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9.5" customHeight="1" x14ac:dyDescent="0.2">
      <c r="A38" s="6">
        <v>2020</v>
      </c>
      <c r="B38" s="6">
        <v>22</v>
      </c>
      <c r="C38" s="6">
        <v>7</v>
      </c>
      <c r="D38" s="20">
        <v>3</v>
      </c>
      <c r="E38" s="21" t="s">
        <v>178</v>
      </c>
      <c r="F38" s="14">
        <v>0.6</v>
      </c>
      <c r="G38" s="14" t="s">
        <v>180</v>
      </c>
      <c r="H38" s="14"/>
      <c r="I38" s="14"/>
      <c r="J38" s="14">
        <f>111/3*16</f>
        <v>592</v>
      </c>
      <c r="K38" s="14">
        <f>17/3*16</f>
        <v>90.666666666666671</v>
      </c>
      <c r="L38" s="14">
        <f>12/3*16</f>
        <v>64</v>
      </c>
      <c r="M38" s="14">
        <v>29</v>
      </c>
      <c r="N38" s="14">
        <v>3</v>
      </c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9.5" customHeight="1" x14ac:dyDescent="0.2">
      <c r="A39" s="6">
        <v>2020</v>
      </c>
      <c r="B39" s="6">
        <v>22</v>
      </c>
      <c r="C39" s="17">
        <v>8</v>
      </c>
      <c r="D39" s="11">
        <v>1</v>
      </c>
      <c r="E39" s="21" t="s">
        <v>178</v>
      </c>
      <c r="F39" s="14">
        <v>8.8000000000000007</v>
      </c>
      <c r="G39" s="14" t="s">
        <v>181</v>
      </c>
      <c r="H39" s="14"/>
      <c r="I39" s="14"/>
      <c r="J39" s="14">
        <f>41/3*16</f>
        <v>218.66666666666666</v>
      </c>
      <c r="K39" s="14">
        <f>14/3*16</f>
        <v>74.666666666666671</v>
      </c>
      <c r="L39" s="14">
        <f>5/3*16</f>
        <v>26.666666666666668</v>
      </c>
      <c r="M39" s="14">
        <f>78/3*16</f>
        <v>416</v>
      </c>
      <c r="N39" s="14">
        <f>19/3*16</f>
        <v>101.33333333333333</v>
      </c>
      <c r="O39" s="14">
        <f>2/3*16</f>
        <v>10.666666666666666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9.5" customHeight="1" x14ac:dyDescent="0.2">
      <c r="A40" s="6">
        <v>2020</v>
      </c>
      <c r="B40" s="6">
        <v>22</v>
      </c>
      <c r="C40" s="17">
        <v>8</v>
      </c>
      <c r="D40" s="18">
        <v>2</v>
      </c>
      <c r="E40" s="21" t="s">
        <v>178</v>
      </c>
      <c r="F40" s="14">
        <v>5.7</v>
      </c>
      <c r="G40" s="24" t="s">
        <v>181</v>
      </c>
      <c r="H40" s="14"/>
      <c r="I40" s="14"/>
      <c r="J40" s="14">
        <f>31/3*16</f>
        <v>165.33333333333334</v>
      </c>
      <c r="K40" s="14">
        <f>23/3*16</f>
        <v>122.66666666666667</v>
      </c>
      <c r="L40" s="14">
        <f>8/3*16</f>
        <v>42.666666666666664</v>
      </c>
      <c r="M40" s="14">
        <f>62/3*16</f>
        <v>330.66666666666669</v>
      </c>
      <c r="N40" s="14">
        <f>36/3*16</f>
        <v>192</v>
      </c>
      <c r="O40" s="14">
        <f>16/3*16</f>
        <v>85.333333333333329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9.5" customHeight="1" x14ac:dyDescent="0.2">
      <c r="A41" s="6">
        <v>2020</v>
      </c>
      <c r="B41" s="6">
        <v>22</v>
      </c>
      <c r="C41" s="6">
        <v>8</v>
      </c>
      <c r="D41" s="20">
        <v>3</v>
      </c>
      <c r="E41" s="21" t="s">
        <v>178</v>
      </c>
      <c r="F41" s="14">
        <v>6.8</v>
      </c>
      <c r="G41" s="24" t="s">
        <v>181</v>
      </c>
      <c r="H41" s="14"/>
      <c r="I41" s="14"/>
      <c r="J41" s="14">
        <f>122/3*16</f>
        <v>650.66666666666663</v>
      </c>
      <c r="K41" s="14">
        <f>17/3*16</f>
        <v>90.666666666666671</v>
      </c>
      <c r="L41" s="14">
        <f>4/3*16</f>
        <v>21.333333333333332</v>
      </c>
      <c r="M41" s="14">
        <f>51/3*16</f>
        <v>272</v>
      </c>
      <c r="N41" s="14">
        <f>34/3*16</f>
        <v>181.33333333333334</v>
      </c>
      <c r="O41" s="14">
        <f>12/3*16</f>
        <v>64</v>
      </c>
      <c r="P41" s="14">
        <f>1/3*16</f>
        <v>5.333333333333333</v>
      </c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9.5" customHeight="1" x14ac:dyDescent="0.2">
      <c r="A42" s="6">
        <v>2020</v>
      </c>
      <c r="B42" s="6">
        <v>22</v>
      </c>
      <c r="C42" s="17">
        <v>9</v>
      </c>
      <c r="D42" s="11">
        <v>1</v>
      </c>
      <c r="E42" s="21" t="s">
        <v>178</v>
      </c>
      <c r="F42" s="14">
        <v>1.3</v>
      </c>
      <c r="G42" s="24" t="s">
        <v>181</v>
      </c>
      <c r="H42" s="14"/>
      <c r="I42" s="14"/>
      <c r="J42" s="14">
        <f>30/3*16</f>
        <v>160</v>
      </c>
      <c r="K42" s="14">
        <f>73/3*16</f>
        <v>389.33333333333331</v>
      </c>
      <c r="L42" s="14">
        <f>13/3*16</f>
        <v>69.333333333333329</v>
      </c>
      <c r="M42" s="14">
        <f>32/3*16</f>
        <v>170.66666666666666</v>
      </c>
      <c r="N42" s="14">
        <f>12/3*16</f>
        <v>64</v>
      </c>
      <c r="O42" s="14">
        <f>9/3*16</f>
        <v>48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"/>
      <c r="AC42" s="2"/>
      <c r="AD42" s="1"/>
      <c r="AE42" s="1"/>
      <c r="AF42" s="1"/>
      <c r="AG42" s="1"/>
      <c r="AH42" s="1"/>
      <c r="AI42" s="1"/>
      <c r="AJ42" s="1"/>
      <c r="AK42" s="1"/>
    </row>
    <row r="43" spans="1:37" ht="19.5" customHeight="1" x14ac:dyDescent="0.2">
      <c r="A43" s="6">
        <v>2020</v>
      </c>
      <c r="B43" s="6">
        <v>22</v>
      </c>
      <c r="C43" s="17">
        <v>9</v>
      </c>
      <c r="D43" s="18">
        <v>2</v>
      </c>
      <c r="E43" s="21" t="s">
        <v>178</v>
      </c>
      <c r="F43" s="14">
        <v>5.8</v>
      </c>
      <c r="G43" s="24" t="s">
        <v>181</v>
      </c>
      <c r="H43" s="14"/>
      <c r="I43" s="14"/>
      <c r="J43" s="14">
        <f>46/3*16</f>
        <v>245.33333333333334</v>
      </c>
      <c r="K43" s="14">
        <f>36/3*16</f>
        <v>192</v>
      </c>
      <c r="L43" s="14">
        <f>12/3*16</f>
        <v>64</v>
      </c>
      <c r="M43" s="14">
        <f>11/3*16</f>
        <v>58.666666666666664</v>
      </c>
      <c r="N43" s="14">
        <f>11/3*16</f>
        <v>58.666666666666664</v>
      </c>
      <c r="O43" s="14">
        <f>1/3*16</f>
        <v>5.333333333333333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9.5" customHeight="1" x14ac:dyDescent="0.2">
      <c r="A44" s="6">
        <v>2020</v>
      </c>
      <c r="B44" s="6">
        <v>22</v>
      </c>
      <c r="C44" s="6">
        <v>9</v>
      </c>
      <c r="D44" s="20">
        <v>3</v>
      </c>
      <c r="E44" s="21" t="s">
        <v>178</v>
      </c>
      <c r="F44" s="14">
        <v>6.1</v>
      </c>
      <c r="G44" s="24" t="s">
        <v>181</v>
      </c>
      <c r="H44" s="14"/>
      <c r="I44" s="14"/>
      <c r="J44" s="14">
        <f>44/3*16</f>
        <v>234.66666666666666</v>
      </c>
      <c r="K44" s="14">
        <f>26/3*16</f>
        <v>138.66666666666666</v>
      </c>
      <c r="L44" s="14">
        <f>9/3*16</f>
        <v>48</v>
      </c>
      <c r="M44" s="14">
        <f>25/3*16</f>
        <v>133.33333333333334</v>
      </c>
      <c r="N44" s="14">
        <f>7/3*16</f>
        <v>37.333333333333336</v>
      </c>
      <c r="O44" s="14">
        <f>9/3*16</f>
        <v>48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9.5" customHeight="1" x14ac:dyDescent="0.2">
      <c r="A45" s="6">
        <v>2020</v>
      </c>
      <c r="B45" s="6">
        <v>22</v>
      </c>
      <c r="C45" s="17">
        <v>10</v>
      </c>
      <c r="D45" s="11">
        <v>1</v>
      </c>
      <c r="E45" s="21" t="s">
        <v>178</v>
      </c>
      <c r="F45" s="14">
        <v>5.4</v>
      </c>
      <c r="G45" s="24" t="s">
        <v>181</v>
      </c>
      <c r="H45" s="14"/>
      <c r="I45" s="14"/>
      <c r="J45" s="14">
        <f>102/3*16</f>
        <v>544</v>
      </c>
      <c r="K45" s="14">
        <f>39/3*16</f>
        <v>208</v>
      </c>
      <c r="L45" s="14">
        <f>12/3*16</f>
        <v>64</v>
      </c>
      <c r="M45" s="14">
        <f>72/3*16</f>
        <v>384</v>
      </c>
      <c r="N45" s="14">
        <f>28/3*16</f>
        <v>149.33333333333334</v>
      </c>
      <c r="O45" s="14">
        <f>21/3*16</f>
        <v>112</v>
      </c>
      <c r="P45" s="14">
        <f>9/3*16</f>
        <v>48</v>
      </c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9.5" customHeight="1" x14ac:dyDescent="0.2">
      <c r="A46" s="6">
        <v>2020</v>
      </c>
      <c r="B46" s="6">
        <v>22</v>
      </c>
      <c r="C46" s="17">
        <v>10</v>
      </c>
      <c r="D46" s="18">
        <v>2</v>
      </c>
      <c r="E46" s="21" t="s">
        <v>178</v>
      </c>
      <c r="F46" s="14">
        <v>6.9</v>
      </c>
      <c r="G46" s="24" t="s">
        <v>181</v>
      </c>
      <c r="H46" s="14"/>
      <c r="I46" s="14"/>
      <c r="J46" s="14">
        <f>44/3*16</f>
        <v>234.66666666666666</v>
      </c>
      <c r="K46" s="14">
        <f>13/3*16</f>
        <v>69.333333333333329</v>
      </c>
      <c r="L46" s="14">
        <f>7/3*16</f>
        <v>37.333333333333336</v>
      </c>
      <c r="M46" s="14">
        <f>58/3*16</f>
        <v>309.33333333333331</v>
      </c>
      <c r="N46" s="14">
        <f>43/3*16</f>
        <v>229.33333333333334</v>
      </c>
      <c r="O46" s="14">
        <f>5/3*16</f>
        <v>26.666666666666668</v>
      </c>
      <c r="P46" s="14">
        <f>1/3*16</f>
        <v>5.333333333333333</v>
      </c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9.5" customHeight="1" x14ac:dyDescent="0.2">
      <c r="A47" s="6">
        <v>2020</v>
      </c>
      <c r="B47" s="6">
        <v>22</v>
      </c>
      <c r="C47" s="6">
        <v>10</v>
      </c>
      <c r="D47" s="20">
        <v>3</v>
      </c>
      <c r="E47" s="21" t="s">
        <v>178</v>
      </c>
      <c r="F47" s="14">
        <v>13.7</v>
      </c>
      <c r="G47" s="24" t="s">
        <v>181</v>
      </c>
      <c r="H47" s="24"/>
      <c r="I47" s="24"/>
      <c r="J47" s="14">
        <f>49/3*16</f>
        <v>261.33333333333331</v>
      </c>
      <c r="K47" s="14">
        <f>18/3*16</f>
        <v>96</v>
      </c>
      <c r="L47" s="14">
        <f>5/3*16</f>
        <v>26.666666666666668</v>
      </c>
      <c r="M47" s="14">
        <f>66/3*16</f>
        <v>352</v>
      </c>
      <c r="N47" s="14">
        <f>39/3*16</f>
        <v>208</v>
      </c>
      <c r="O47" s="14">
        <f>1/3*16</f>
        <v>5.333333333333333</v>
      </c>
      <c r="P47" s="14"/>
      <c r="Q47" s="14"/>
      <c r="R47" s="14"/>
      <c r="S47" s="14">
        <v>1</v>
      </c>
      <c r="T47" s="14"/>
      <c r="U47" s="14"/>
      <c r="V47" s="14"/>
      <c r="W47" s="14"/>
      <c r="X47" s="14"/>
      <c r="Y47" s="14"/>
      <c r="Z47" s="14"/>
      <c r="AA47" s="14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9.5" customHeight="1" x14ac:dyDescent="0.2">
      <c r="A48" s="6">
        <v>2020</v>
      </c>
      <c r="B48" s="6">
        <v>22</v>
      </c>
      <c r="C48" s="17">
        <v>11</v>
      </c>
      <c r="D48" s="11">
        <v>1</v>
      </c>
      <c r="E48" s="21" t="s">
        <v>179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9.5" customHeight="1" x14ac:dyDescent="0.2">
      <c r="A49" s="6">
        <v>2020</v>
      </c>
      <c r="B49" s="6">
        <v>22</v>
      </c>
      <c r="C49" s="17">
        <v>11</v>
      </c>
      <c r="D49" s="18">
        <v>2</v>
      </c>
      <c r="E49" s="21" t="s">
        <v>179</v>
      </c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9.5" customHeight="1" x14ac:dyDescent="0.2">
      <c r="A50" s="6">
        <v>2020</v>
      </c>
      <c r="B50" s="6">
        <v>22</v>
      </c>
      <c r="C50" s="6">
        <v>11</v>
      </c>
      <c r="D50" s="20">
        <v>3</v>
      </c>
      <c r="E50" s="21" t="s">
        <v>179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9.5" customHeight="1" x14ac:dyDescent="0.2">
      <c r="A51" s="6">
        <v>2020</v>
      </c>
      <c r="B51" s="6">
        <v>22</v>
      </c>
      <c r="C51" s="17">
        <v>12</v>
      </c>
      <c r="D51" s="11">
        <v>1</v>
      </c>
      <c r="E51" s="21" t="s">
        <v>179</v>
      </c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9.5" customHeight="1" x14ac:dyDescent="0.2">
      <c r="A52" s="6">
        <v>2020</v>
      </c>
      <c r="B52" s="6">
        <v>22</v>
      </c>
      <c r="C52" s="17">
        <v>12</v>
      </c>
      <c r="D52" s="18">
        <v>2</v>
      </c>
      <c r="E52" s="21" t="s">
        <v>179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"/>
      <c r="AC52" s="2"/>
      <c r="AD52" s="1"/>
      <c r="AE52" s="2"/>
      <c r="AF52" s="1"/>
      <c r="AG52" s="1"/>
      <c r="AH52" s="1"/>
      <c r="AI52" s="1"/>
      <c r="AJ52" s="1"/>
      <c r="AK52" s="1"/>
    </row>
    <row r="53" spans="1:37" ht="19.5" customHeight="1" x14ac:dyDescent="0.2">
      <c r="A53" s="6">
        <v>2020</v>
      </c>
      <c r="B53" s="6">
        <v>22</v>
      </c>
      <c r="C53" s="6">
        <v>12</v>
      </c>
      <c r="D53" s="20">
        <v>3</v>
      </c>
      <c r="E53" s="21" t="s">
        <v>179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 t="s">
        <v>142</v>
      </c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9.5" customHeight="1" x14ac:dyDescent="0.2">
      <c r="A54" s="6">
        <v>2020</v>
      </c>
      <c r="B54" s="6">
        <v>22</v>
      </c>
      <c r="C54" s="17">
        <v>13</v>
      </c>
      <c r="D54" s="11">
        <v>1</v>
      </c>
      <c r="E54" s="21" t="s">
        <v>179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"/>
      <c r="AC54" s="2"/>
      <c r="AD54" s="1"/>
      <c r="AE54" s="1"/>
      <c r="AF54" s="1"/>
      <c r="AG54" s="1"/>
      <c r="AH54" s="1"/>
      <c r="AI54" s="1"/>
      <c r="AJ54" s="1"/>
      <c r="AK54" s="1"/>
    </row>
    <row r="55" spans="1:37" ht="19.5" customHeight="1" x14ac:dyDescent="0.2">
      <c r="A55" s="6">
        <v>2020</v>
      </c>
      <c r="B55" s="6">
        <v>22</v>
      </c>
      <c r="C55" s="17">
        <v>13</v>
      </c>
      <c r="D55" s="18">
        <v>2</v>
      </c>
      <c r="E55" s="21" t="s">
        <v>179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"/>
      <c r="AC55" s="2"/>
      <c r="AD55" s="1"/>
      <c r="AE55" s="1"/>
      <c r="AF55" s="1"/>
      <c r="AG55" s="1"/>
      <c r="AH55" s="1"/>
      <c r="AI55" s="1"/>
      <c r="AJ55" s="1"/>
      <c r="AK55" s="1"/>
    </row>
    <row r="56" spans="1:37" ht="19.5" customHeight="1" x14ac:dyDescent="0.2">
      <c r="A56" s="6">
        <v>2020</v>
      </c>
      <c r="B56" s="6">
        <v>22</v>
      </c>
      <c r="C56" s="6">
        <v>13</v>
      </c>
      <c r="D56" s="20">
        <v>3</v>
      </c>
      <c r="E56" s="21" t="s">
        <v>179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9.5" customHeight="1" x14ac:dyDescent="0.2">
      <c r="A57" s="6">
        <v>2020</v>
      </c>
      <c r="B57" s="6">
        <v>22</v>
      </c>
      <c r="C57" s="17">
        <v>14</v>
      </c>
      <c r="D57" s="11">
        <v>1</v>
      </c>
      <c r="E57" s="21" t="s">
        <v>179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9.5" customHeight="1" x14ac:dyDescent="0.2">
      <c r="A58" s="6">
        <v>2020</v>
      </c>
      <c r="B58" s="6">
        <v>22</v>
      </c>
      <c r="C58" s="17">
        <v>14</v>
      </c>
      <c r="D58" s="18">
        <v>2</v>
      </c>
      <c r="E58" s="21" t="s">
        <v>179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9.5" customHeight="1" x14ac:dyDescent="0.2">
      <c r="A59" s="6">
        <v>2020</v>
      </c>
      <c r="B59" s="6">
        <v>22</v>
      </c>
      <c r="C59" s="6">
        <v>14</v>
      </c>
      <c r="D59" s="29">
        <v>3</v>
      </c>
      <c r="E59" s="21" t="s">
        <v>179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9.5" customHeight="1" x14ac:dyDescent="0.2">
      <c r="A60" s="1"/>
      <c r="B60" s="1"/>
      <c r="C60" s="1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9.5" customHeight="1" x14ac:dyDescent="0.2">
      <c r="A61" s="1"/>
      <c r="B61" s="1"/>
      <c r="C61" s="1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9.5" customHeight="1" x14ac:dyDescent="0.2">
      <c r="A62" s="1"/>
      <c r="B62" s="1"/>
      <c r="C62" s="1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9.5" customHeight="1" x14ac:dyDescent="0.2">
      <c r="A63" s="1"/>
      <c r="B63" s="1"/>
      <c r="C63" s="1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9.5" customHeight="1" x14ac:dyDescent="0.2">
      <c r="A64" s="1"/>
      <c r="B64" s="1"/>
      <c r="C64" s="1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9.5" customHeight="1" x14ac:dyDescent="0.2">
      <c r="A65" s="1"/>
      <c r="B65" s="1"/>
      <c r="C65" s="1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9.5" customHeight="1" x14ac:dyDescent="0.2">
      <c r="A66" s="1"/>
      <c r="B66" s="1"/>
      <c r="C66" s="1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9.5" customHeight="1" x14ac:dyDescent="0.2">
      <c r="A67" s="1"/>
      <c r="B67" s="1"/>
      <c r="C67" s="1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9.5" customHeight="1" x14ac:dyDescent="0.2">
      <c r="A68" s="1"/>
      <c r="B68" s="1"/>
      <c r="C68" s="1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9.5" customHeight="1" x14ac:dyDescent="0.2">
      <c r="A69" s="1"/>
      <c r="B69" s="1"/>
      <c r="C69" s="1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5.75" customHeight="1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</row>
    <row r="71" spans="1:37" ht="15.75" customHeight="1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</row>
    <row r="72" spans="1:37" ht="15.75" customHeight="1" x14ac:dyDescent="0.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</row>
    <row r="73" spans="1:37" ht="15.75" customHeight="1" x14ac:dyDescent="0.2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</row>
    <row r="74" spans="1:37" ht="15.75" customHeight="1" x14ac:dyDescent="0.2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</row>
    <row r="75" spans="1:37" ht="15.75" customHeight="1" x14ac:dyDescent="0.2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</row>
    <row r="76" spans="1:37" ht="15.75" customHeight="1" x14ac:dyDescent="0.2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</row>
    <row r="77" spans="1:37" ht="15.75" customHeight="1" x14ac:dyDescent="0.2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</row>
    <row r="78" spans="1:37" ht="15.75" customHeight="1" x14ac:dyDescent="0.2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</row>
    <row r="79" spans="1:37" ht="15.75" customHeight="1" x14ac:dyDescent="0.2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</row>
    <row r="80" spans="1:37" ht="15.75" customHeight="1" x14ac:dyDescent="0.2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</row>
    <row r="81" spans="1:37" ht="15.75" customHeight="1" x14ac:dyDescent="0.2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</row>
    <row r="82" spans="1:37" ht="15.75" customHeight="1" x14ac:dyDescent="0.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</row>
    <row r="83" spans="1:37" ht="15.75" customHeight="1" x14ac:dyDescent="0.2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</row>
    <row r="84" spans="1:37" ht="15.75" customHeight="1" x14ac:dyDescent="0.2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</row>
    <row r="85" spans="1:37" ht="15.75" customHeight="1" x14ac:dyDescent="0.2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</row>
    <row r="86" spans="1:37" ht="15.75" customHeight="1" x14ac:dyDescent="0.2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</row>
    <row r="87" spans="1:37" ht="15.75" customHeight="1" x14ac:dyDescent="0.2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</row>
    <row r="88" spans="1:37" ht="15.75" customHeight="1" x14ac:dyDescent="0.2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</row>
    <row r="89" spans="1:37" ht="15.75" customHeight="1" x14ac:dyDescent="0.2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</row>
    <row r="90" spans="1:37" ht="15.75" customHeight="1" x14ac:dyDescent="0.2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</row>
    <row r="91" spans="1:37" ht="15.75" customHeight="1" x14ac:dyDescent="0.2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</row>
    <row r="92" spans="1:37" ht="15.75" customHeight="1" x14ac:dyDescent="0.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</row>
    <row r="93" spans="1:37" ht="15.75" customHeight="1" x14ac:dyDescent="0.2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</row>
    <row r="94" spans="1:37" ht="15.75" customHeight="1" x14ac:dyDescent="0.2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</row>
    <row r="95" spans="1:37" ht="15.75" customHeight="1" x14ac:dyDescent="0.2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</row>
    <row r="96" spans="1:37" ht="15.75" customHeight="1" x14ac:dyDescent="0.2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</row>
    <row r="97" spans="1:37" ht="15.75" customHeight="1" x14ac:dyDescent="0.2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</row>
    <row r="98" spans="1:37" ht="15.75" customHeight="1" x14ac:dyDescent="0.2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</row>
    <row r="99" spans="1:37" ht="15.75" customHeight="1" x14ac:dyDescent="0.2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</row>
    <row r="100" spans="1:37" ht="15.75" customHeight="1" x14ac:dyDescent="0.2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</row>
    <row r="101" spans="1:37" ht="15.75" customHeight="1" x14ac:dyDescent="0.2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</row>
    <row r="102" spans="1:37" ht="15.75" customHeight="1" x14ac:dyDescent="0.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</row>
    <row r="103" spans="1:37" ht="15.75" customHeight="1" x14ac:dyDescent="0.2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</row>
    <row r="104" spans="1:37" ht="15.75" customHeight="1" x14ac:dyDescent="0.2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</row>
    <row r="105" spans="1:37" ht="15.75" customHeight="1" x14ac:dyDescent="0.2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</row>
    <row r="106" spans="1:37" ht="15.75" customHeight="1" x14ac:dyDescent="0.2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</row>
    <row r="107" spans="1:37" ht="15.75" customHeight="1" x14ac:dyDescent="0.2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</row>
    <row r="108" spans="1:37" ht="15.75" customHeight="1" x14ac:dyDescent="0.2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</row>
    <row r="109" spans="1:37" ht="15.75" customHeight="1" x14ac:dyDescent="0.2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</row>
    <row r="110" spans="1:37" ht="15.75" customHeight="1" x14ac:dyDescent="0.2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</row>
    <row r="111" spans="1:37" ht="15.75" customHeight="1" x14ac:dyDescent="0.2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</row>
    <row r="112" spans="1:37" ht="15.75" customHeight="1" x14ac:dyDescent="0.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</row>
    <row r="113" spans="1:37" ht="15.75" customHeight="1" x14ac:dyDescent="0.2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</row>
    <row r="114" spans="1:37" ht="15.75" customHeight="1" x14ac:dyDescent="0.2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</row>
    <row r="115" spans="1:37" ht="15.75" customHeight="1" x14ac:dyDescent="0.2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</row>
    <row r="116" spans="1:37" ht="15.75" customHeight="1" x14ac:dyDescent="0.2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</row>
    <row r="117" spans="1:37" ht="15.75" customHeight="1" x14ac:dyDescent="0.2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</row>
    <row r="118" spans="1:37" ht="15.75" customHeight="1" x14ac:dyDescent="0.2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</row>
    <row r="119" spans="1:37" ht="15.75" customHeight="1" x14ac:dyDescent="0.2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</row>
    <row r="120" spans="1:37" ht="15.75" customHeight="1" x14ac:dyDescent="0.2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</row>
    <row r="121" spans="1:37" ht="15.75" customHeight="1" x14ac:dyDescent="0.2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</row>
    <row r="122" spans="1:37" ht="15.75" customHeight="1" x14ac:dyDescent="0.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</row>
    <row r="123" spans="1:37" ht="15.75" customHeight="1" x14ac:dyDescent="0.2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</row>
    <row r="124" spans="1:37" ht="15.75" customHeight="1" x14ac:dyDescent="0.2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</row>
    <row r="125" spans="1:37" ht="15.75" customHeight="1" x14ac:dyDescent="0.2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</row>
    <row r="126" spans="1:37" ht="15.75" customHeight="1" x14ac:dyDescent="0.2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</row>
    <row r="127" spans="1:37" ht="15.75" customHeight="1" x14ac:dyDescent="0.2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</row>
    <row r="128" spans="1:37" ht="15.75" customHeight="1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</row>
    <row r="129" spans="1:37" ht="15.75" customHeight="1" x14ac:dyDescent="0.2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</row>
    <row r="130" spans="1:37" ht="15.75" customHeight="1" x14ac:dyDescent="0.2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</row>
    <row r="131" spans="1:37" ht="15.75" customHeight="1" x14ac:dyDescent="0.2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</row>
    <row r="132" spans="1:37" ht="15.75" customHeight="1" x14ac:dyDescent="0.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</row>
    <row r="133" spans="1:37" ht="15.75" customHeight="1" x14ac:dyDescent="0.2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</row>
    <row r="134" spans="1:37" ht="15.75" customHeight="1" x14ac:dyDescent="0.2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</row>
    <row r="135" spans="1:37" ht="15.75" customHeight="1" x14ac:dyDescent="0.2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</row>
    <row r="136" spans="1:37" ht="15.75" customHeight="1" x14ac:dyDescent="0.2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</row>
    <row r="137" spans="1:37" ht="15.75" customHeight="1" x14ac:dyDescent="0.2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</row>
    <row r="138" spans="1:37" ht="15.75" customHeight="1" x14ac:dyDescent="0.2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</row>
    <row r="139" spans="1:37" ht="15.75" customHeight="1" x14ac:dyDescent="0.2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</row>
    <row r="140" spans="1:37" ht="15.75" customHeight="1" x14ac:dyDescent="0.2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</row>
    <row r="141" spans="1:37" ht="15.75" customHeight="1" x14ac:dyDescent="0.2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</row>
    <row r="142" spans="1:37" ht="15.75" customHeight="1" x14ac:dyDescent="0.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</row>
    <row r="143" spans="1:37" ht="15.75" customHeight="1" x14ac:dyDescent="0.2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</row>
    <row r="144" spans="1:37" ht="15.75" customHeight="1" x14ac:dyDescent="0.2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</row>
    <row r="145" spans="1:37" ht="15.75" customHeight="1" x14ac:dyDescent="0.2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</row>
    <row r="146" spans="1:37" ht="15.75" customHeight="1" x14ac:dyDescent="0.2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</row>
    <row r="147" spans="1:37" ht="15.75" customHeight="1" x14ac:dyDescent="0.2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</row>
    <row r="148" spans="1:37" ht="15.75" customHeight="1" x14ac:dyDescent="0.2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</row>
    <row r="149" spans="1:37" ht="15.75" customHeight="1" x14ac:dyDescent="0.2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</row>
    <row r="150" spans="1:37" ht="15.75" customHeight="1" x14ac:dyDescent="0.2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</row>
    <row r="151" spans="1:37" ht="15.75" customHeight="1" x14ac:dyDescent="0.2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</row>
    <row r="152" spans="1:37" ht="15.75" customHeight="1" x14ac:dyDescent="0.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</row>
    <row r="153" spans="1:37" ht="15.75" customHeight="1" x14ac:dyDescent="0.2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</row>
    <row r="154" spans="1:37" ht="15.75" customHeight="1" x14ac:dyDescent="0.2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</row>
    <row r="155" spans="1:37" ht="15.75" customHeight="1" x14ac:dyDescent="0.2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</row>
    <row r="156" spans="1:37" ht="15.75" customHeight="1" x14ac:dyDescent="0.2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</row>
    <row r="157" spans="1:37" ht="15.75" customHeight="1" x14ac:dyDescent="0.2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</row>
    <row r="158" spans="1:37" ht="15.75" customHeight="1" x14ac:dyDescent="0.2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</row>
    <row r="159" spans="1:37" ht="15.75" customHeight="1" x14ac:dyDescent="0.2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</row>
    <row r="160" spans="1:37" ht="15.75" customHeight="1" x14ac:dyDescent="0.2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</row>
    <row r="161" spans="1:37" ht="15.75" customHeight="1" x14ac:dyDescent="0.2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</row>
    <row r="162" spans="1:37" ht="15.75" customHeight="1" x14ac:dyDescent="0.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</row>
    <row r="163" spans="1:37" ht="15.75" customHeight="1" x14ac:dyDescent="0.2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</row>
    <row r="164" spans="1:37" ht="15.75" customHeight="1" x14ac:dyDescent="0.2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</row>
    <row r="165" spans="1:37" ht="15.75" customHeight="1" x14ac:dyDescent="0.2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</row>
    <row r="166" spans="1:37" ht="15.75" customHeight="1" x14ac:dyDescent="0.2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</row>
    <row r="167" spans="1:37" ht="15.75" customHeight="1" x14ac:dyDescent="0.2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</row>
    <row r="168" spans="1:37" ht="15.75" customHeight="1" x14ac:dyDescent="0.2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</row>
    <row r="169" spans="1:37" ht="15.75" customHeight="1" x14ac:dyDescent="0.2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</row>
    <row r="170" spans="1:37" ht="15.75" customHeight="1" x14ac:dyDescent="0.2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</row>
    <row r="171" spans="1:37" ht="15.75" customHeight="1" x14ac:dyDescent="0.2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</row>
    <row r="172" spans="1:37" ht="15.75" customHeight="1" x14ac:dyDescent="0.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</row>
    <row r="173" spans="1:37" ht="15.75" customHeight="1" x14ac:dyDescent="0.2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</row>
    <row r="174" spans="1:37" ht="15.75" customHeight="1" x14ac:dyDescent="0.2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</row>
    <row r="175" spans="1:37" ht="15.75" customHeight="1" x14ac:dyDescent="0.2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</row>
    <row r="176" spans="1:37" ht="15.75" customHeight="1" x14ac:dyDescent="0.2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</row>
    <row r="177" spans="1:37" ht="15.75" customHeight="1" x14ac:dyDescent="0.2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</row>
    <row r="178" spans="1:37" ht="15.75" customHeight="1" x14ac:dyDescent="0.2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</row>
    <row r="179" spans="1:37" ht="15.75" customHeight="1" x14ac:dyDescent="0.2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</row>
    <row r="180" spans="1:37" ht="15.75" customHeight="1" x14ac:dyDescent="0.2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</row>
    <row r="181" spans="1:37" ht="15.75" customHeight="1" x14ac:dyDescent="0.2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</row>
    <row r="182" spans="1:37" ht="15.75" customHeight="1" x14ac:dyDescent="0.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</row>
    <row r="183" spans="1:37" ht="15.75" customHeight="1" x14ac:dyDescent="0.2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</row>
    <row r="184" spans="1:37" ht="15.75" customHeight="1" x14ac:dyDescent="0.2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</row>
    <row r="185" spans="1:37" ht="15.75" customHeight="1" x14ac:dyDescent="0.2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</row>
    <row r="186" spans="1:37" ht="15.75" customHeight="1" x14ac:dyDescent="0.2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</row>
    <row r="187" spans="1:37" ht="15.75" customHeight="1" x14ac:dyDescent="0.2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</row>
    <row r="188" spans="1:37" ht="15.75" customHeight="1" x14ac:dyDescent="0.2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</row>
    <row r="189" spans="1:37" ht="15.75" customHeight="1" x14ac:dyDescent="0.2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</row>
    <row r="190" spans="1:37" ht="15.75" customHeight="1" x14ac:dyDescent="0.2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</row>
    <row r="191" spans="1:37" ht="15.75" customHeight="1" x14ac:dyDescent="0.2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</row>
    <row r="192" spans="1:37" ht="15.75" customHeight="1" x14ac:dyDescent="0.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</row>
    <row r="193" spans="1:37" ht="15.75" customHeight="1" x14ac:dyDescent="0.2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</row>
    <row r="194" spans="1:37" ht="15.75" customHeight="1" x14ac:dyDescent="0.2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</row>
    <row r="195" spans="1:37" ht="15.75" customHeight="1" x14ac:dyDescent="0.2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</row>
    <row r="196" spans="1:37" ht="15.75" customHeight="1" x14ac:dyDescent="0.2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</row>
    <row r="197" spans="1:37" ht="15.75" customHeight="1" x14ac:dyDescent="0.2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</row>
    <row r="198" spans="1:37" ht="15.75" customHeight="1" x14ac:dyDescent="0.2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</row>
    <row r="199" spans="1:37" ht="15.75" customHeight="1" x14ac:dyDescent="0.2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</row>
    <row r="200" spans="1:37" ht="15.75" customHeight="1" x14ac:dyDescent="0.2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</row>
    <row r="201" spans="1:37" ht="15.75" customHeight="1" x14ac:dyDescent="0.2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</row>
    <row r="202" spans="1:37" ht="15.75" customHeight="1" x14ac:dyDescent="0.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</row>
    <row r="203" spans="1:37" ht="15.75" customHeight="1" x14ac:dyDescent="0.2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</row>
    <row r="204" spans="1:37" ht="15.75" customHeight="1" x14ac:dyDescent="0.2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</row>
    <row r="205" spans="1:37" ht="15.75" customHeight="1" x14ac:dyDescent="0.2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</row>
    <row r="206" spans="1:37" ht="15.75" customHeight="1" x14ac:dyDescent="0.2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</row>
    <row r="207" spans="1:37" ht="15.75" customHeight="1" x14ac:dyDescent="0.2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</row>
    <row r="208" spans="1:37" ht="15.75" customHeight="1" x14ac:dyDescent="0.2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</row>
    <row r="209" spans="1:37" ht="15.75" customHeight="1" x14ac:dyDescent="0.2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</row>
    <row r="210" spans="1:37" ht="15.75" customHeight="1" x14ac:dyDescent="0.2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</row>
    <row r="211" spans="1:37" ht="15.75" customHeight="1" x14ac:dyDescent="0.2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</row>
    <row r="212" spans="1:37" ht="15.75" customHeight="1" x14ac:dyDescent="0.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</row>
    <row r="213" spans="1:37" ht="15.75" customHeight="1" x14ac:dyDescent="0.2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</row>
    <row r="214" spans="1:37" ht="15.75" customHeight="1" x14ac:dyDescent="0.2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</row>
    <row r="215" spans="1:37" ht="15.75" customHeight="1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</row>
    <row r="216" spans="1:37" ht="15.75" customHeight="1" x14ac:dyDescent="0.2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</row>
    <row r="217" spans="1:37" ht="15.75" customHeight="1" x14ac:dyDescent="0.2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</row>
    <row r="218" spans="1:37" ht="15.75" customHeight="1" x14ac:dyDescent="0.2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</row>
    <row r="219" spans="1:37" ht="15.75" customHeight="1" x14ac:dyDescent="0.2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</row>
    <row r="220" spans="1:37" ht="15.75" customHeight="1" x14ac:dyDescent="0.2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</row>
    <row r="221" spans="1:37" ht="15.75" customHeight="1" x14ac:dyDescent="0.2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</row>
    <row r="222" spans="1:37" ht="15.75" customHeight="1" x14ac:dyDescent="0.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</row>
    <row r="223" spans="1:37" ht="15.75" customHeight="1" x14ac:dyDescent="0.2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</row>
    <row r="224" spans="1:37" ht="15.75" customHeight="1" x14ac:dyDescent="0.2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</row>
    <row r="225" spans="1:37" ht="15.75" customHeight="1" x14ac:dyDescent="0.2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</row>
    <row r="226" spans="1:37" ht="15.75" customHeight="1" x14ac:dyDescent="0.2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</row>
    <row r="227" spans="1:37" ht="15.75" customHeight="1" x14ac:dyDescent="0.2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</row>
    <row r="228" spans="1:37" ht="15.75" customHeight="1" x14ac:dyDescent="0.2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</row>
    <row r="229" spans="1:37" ht="15.75" customHeight="1" x14ac:dyDescent="0.2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</row>
    <row r="230" spans="1:37" ht="15.75" customHeight="1" x14ac:dyDescent="0.2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</row>
    <row r="231" spans="1:37" ht="15.75" customHeight="1" x14ac:dyDescent="0.2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</row>
    <row r="232" spans="1:37" ht="15.75" customHeight="1" x14ac:dyDescent="0.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</row>
    <row r="233" spans="1:37" ht="15.75" customHeight="1" x14ac:dyDescent="0.2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</row>
    <row r="234" spans="1:37" ht="15.75" customHeight="1" x14ac:dyDescent="0.2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</row>
    <row r="235" spans="1:37" ht="15.75" customHeight="1" x14ac:dyDescent="0.2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</row>
    <row r="236" spans="1:37" ht="15.75" customHeight="1" x14ac:dyDescent="0.2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</row>
    <row r="237" spans="1:37" ht="15.75" customHeight="1" x14ac:dyDescent="0.2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</row>
    <row r="238" spans="1:37" ht="15.75" customHeight="1" x14ac:dyDescent="0.2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</row>
    <row r="239" spans="1:37" ht="15.75" customHeight="1" x14ac:dyDescent="0.2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</row>
    <row r="240" spans="1:37" ht="15.75" customHeight="1" x14ac:dyDescent="0.2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</row>
    <row r="241" spans="1:37" ht="15.75" customHeight="1" x14ac:dyDescent="0.2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</row>
    <row r="242" spans="1:37" ht="15.75" customHeight="1" x14ac:dyDescent="0.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</row>
    <row r="243" spans="1:37" ht="15.75" customHeight="1" x14ac:dyDescent="0.2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</row>
    <row r="244" spans="1:37" ht="15.75" customHeight="1" x14ac:dyDescent="0.2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</row>
    <row r="245" spans="1:37" ht="15.75" customHeight="1" x14ac:dyDescent="0.2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</row>
    <row r="246" spans="1:37" ht="15.75" customHeight="1" x14ac:dyDescent="0.2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</row>
    <row r="247" spans="1:37" ht="15.75" customHeight="1" x14ac:dyDescent="0.2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</row>
    <row r="248" spans="1:37" ht="15.75" customHeight="1" x14ac:dyDescent="0.2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</row>
    <row r="249" spans="1:37" ht="15.75" customHeight="1" x14ac:dyDescent="0.2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</row>
    <row r="250" spans="1:37" ht="15.75" customHeight="1" x14ac:dyDescent="0.2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</row>
    <row r="251" spans="1:37" ht="15.75" customHeight="1" x14ac:dyDescent="0.2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</row>
    <row r="252" spans="1:37" ht="15.75" customHeight="1" x14ac:dyDescent="0.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</row>
    <row r="253" spans="1:37" ht="15.75" customHeight="1" x14ac:dyDescent="0.2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</row>
    <row r="254" spans="1:37" ht="15.75" customHeight="1" x14ac:dyDescent="0.2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</row>
    <row r="255" spans="1:37" ht="15.75" customHeight="1" x14ac:dyDescent="0.2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</row>
    <row r="256" spans="1:37" ht="15.75" customHeight="1" x14ac:dyDescent="0.2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</row>
    <row r="257" spans="1:37" ht="15.75" customHeight="1" x14ac:dyDescent="0.2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</row>
    <row r="258" spans="1:37" ht="15.75" customHeight="1" x14ac:dyDescent="0.2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</row>
    <row r="259" spans="1:37" ht="15.75" customHeight="1" x14ac:dyDescent="0.2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</row>
    <row r="260" spans="1:37" ht="15.75" customHeight="1" x14ac:dyDescent="0.2"/>
    <row r="261" spans="1:37" ht="15.75" customHeight="1" x14ac:dyDescent="0.2"/>
    <row r="262" spans="1:37" ht="15.75" customHeight="1" x14ac:dyDescent="0.2"/>
    <row r="263" spans="1:37" ht="15.75" customHeight="1" x14ac:dyDescent="0.2"/>
    <row r="264" spans="1:37" ht="15.75" customHeight="1" x14ac:dyDescent="0.2"/>
    <row r="265" spans="1:37" ht="15.75" customHeight="1" x14ac:dyDescent="0.2"/>
    <row r="266" spans="1:37" ht="15.75" customHeight="1" x14ac:dyDescent="0.2"/>
    <row r="267" spans="1:37" ht="15.75" customHeight="1" x14ac:dyDescent="0.2"/>
    <row r="268" spans="1:37" ht="15.75" customHeight="1" x14ac:dyDescent="0.2"/>
    <row r="269" spans="1:37" ht="15.75" customHeight="1" x14ac:dyDescent="0.2"/>
    <row r="270" spans="1:37" ht="15.75" customHeight="1" x14ac:dyDescent="0.2"/>
    <row r="271" spans="1:37" ht="15.75" customHeight="1" x14ac:dyDescent="0.2"/>
    <row r="272" spans="1:37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</sheetData>
  <pageMargins left="0.75" right="0.75" top="1" bottom="1" header="0" footer="0"/>
  <pageSetup orientation="portrait"/>
  <headerFooter>
    <oddFooter>&amp;L000000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012"/>
  <sheetViews>
    <sheetView showGridLines="0" workbookViewId="0">
      <pane xSplit="4" ySplit="3" topLeftCell="E35" activePane="bottomRight" state="frozen"/>
      <selection pane="topRight" activeCell="E1" sqref="E1"/>
      <selection pane="bottomLeft" activeCell="A4" sqref="A4"/>
      <selection pane="bottomRight" activeCell="F48" sqref="F48"/>
    </sheetView>
  </sheetViews>
  <sheetFormatPr baseColWidth="10" defaultColWidth="11.25" defaultRowHeight="15" customHeight="1" x14ac:dyDescent="0.2"/>
  <cols>
    <col min="1" max="1" width="4.75" customWidth="1"/>
    <col min="2" max="2" width="8.5" customWidth="1"/>
    <col min="3" max="3" width="5.25" customWidth="1"/>
    <col min="4" max="4" width="8.625" customWidth="1"/>
    <col min="5" max="5" width="11" customWidth="1"/>
    <col min="6" max="6" width="7.375" customWidth="1"/>
    <col min="7" max="7" width="6.625" customWidth="1"/>
    <col min="8" max="8" width="7.375" customWidth="1"/>
    <col min="9" max="9" width="5.5" customWidth="1"/>
    <col min="10" max="10" width="21.375" customWidth="1"/>
    <col min="11" max="11" width="6.125" customWidth="1"/>
    <col min="12" max="12" width="5.625" customWidth="1"/>
    <col min="13" max="13" width="9.375" customWidth="1"/>
    <col min="14" max="14" width="15.5" customWidth="1"/>
    <col min="15" max="15" width="6.5" customWidth="1"/>
    <col min="16" max="16" width="5.5" customWidth="1"/>
    <col min="17" max="17" width="7.625" customWidth="1"/>
    <col min="18" max="18" width="7.125" customWidth="1"/>
    <col min="19" max="19" width="8.375" customWidth="1"/>
    <col min="20" max="20" width="5.625" customWidth="1"/>
    <col min="21" max="21" width="11.375" customWidth="1"/>
    <col min="22" max="22" width="8.25" customWidth="1"/>
    <col min="23" max="23" width="7.5" customWidth="1"/>
    <col min="24" max="24" width="9.625" customWidth="1"/>
    <col min="25" max="25" width="6.5" customWidth="1"/>
    <col min="26" max="26" width="6.75" customWidth="1"/>
    <col min="27" max="27" width="10.625" customWidth="1"/>
    <col min="28" max="28" width="28.75" customWidth="1"/>
    <col min="29" max="29" width="16.125" customWidth="1"/>
    <col min="30" max="30" width="6.875" customWidth="1"/>
    <col min="31" max="31" width="8.25" customWidth="1"/>
    <col min="32" max="32" width="4.875" customWidth="1"/>
    <col min="33" max="33" width="9.875" customWidth="1"/>
    <col min="34" max="34" width="5.5" customWidth="1"/>
    <col min="35" max="35" width="7.625" customWidth="1"/>
    <col min="36" max="36" width="7.5" customWidth="1"/>
    <col min="37" max="37" width="10.375" customWidth="1"/>
    <col min="38" max="38" width="4.375" customWidth="1"/>
    <col min="39" max="39" width="5" customWidth="1"/>
    <col min="40" max="40" width="8.125" customWidth="1"/>
    <col min="41" max="41" width="7.25" customWidth="1"/>
    <col min="42" max="42" width="7.75" customWidth="1"/>
    <col min="43" max="43" width="8" customWidth="1"/>
    <col min="44" max="44" width="7.375" customWidth="1"/>
    <col min="45" max="45" width="17.75" customWidth="1"/>
    <col min="46" max="46" width="7.25" customWidth="1"/>
    <col min="47" max="47" width="15.625" customWidth="1"/>
    <col min="48" max="48" width="6" customWidth="1"/>
    <col min="49" max="49" width="10.125" customWidth="1"/>
    <col min="50" max="50" width="7.5" customWidth="1"/>
    <col min="51" max="51" width="4.25" customWidth="1"/>
    <col min="52" max="58" width="9.5" customWidth="1"/>
  </cols>
  <sheetData>
    <row r="1" spans="1:86" ht="19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 t="s">
        <v>8</v>
      </c>
      <c r="AL1" s="1"/>
      <c r="AM1" s="1"/>
      <c r="AN1" s="1"/>
      <c r="AO1" s="1"/>
      <c r="AP1" s="1"/>
      <c r="AQ1" s="1"/>
      <c r="AR1" s="1"/>
      <c r="AS1" s="1" t="s">
        <v>9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86" ht="19.5" customHeigh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2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  <c r="AB2" s="1" t="s">
        <v>32</v>
      </c>
      <c r="AC2" s="1" t="s">
        <v>33</v>
      </c>
      <c r="AD2" s="1" t="s">
        <v>34</v>
      </c>
      <c r="AE2" s="1" t="s">
        <v>35</v>
      </c>
      <c r="AF2" s="1" t="s">
        <v>36</v>
      </c>
      <c r="AG2" s="1" t="s">
        <v>37</v>
      </c>
      <c r="AH2" s="1" t="s">
        <v>38</v>
      </c>
      <c r="AI2" s="1" t="s">
        <v>39</v>
      </c>
      <c r="AJ2" s="1" t="s">
        <v>40</v>
      </c>
      <c r="AK2" s="1" t="s">
        <v>41</v>
      </c>
      <c r="AL2" s="1" t="s">
        <v>42</v>
      </c>
      <c r="AM2" s="1" t="s">
        <v>43</v>
      </c>
      <c r="AN2" s="1" t="s">
        <v>44</v>
      </c>
      <c r="AO2" s="1" t="s">
        <v>45</v>
      </c>
      <c r="AP2" s="1" t="s">
        <v>46</v>
      </c>
      <c r="AQ2" s="1" t="s">
        <v>47</v>
      </c>
      <c r="AR2" s="1" t="s">
        <v>48</v>
      </c>
      <c r="AS2" s="1" t="s">
        <v>49</v>
      </c>
      <c r="AT2" s="1" t="s">
        <v>50</v>
      </c>
      <c r="AU2" s="1" t="s">
        <v>51</v>
      </c>
      <c r="AV2" s="1" t="s">
        <v>52</v>
      </c>
      <c r="AW2" s="1" t="s">
        <v>53</v>
      </c>
      <c r="AX2" s="1" t="s">
        <v>54</v>
      </c>
      <c r="AY2" s="1" t="s">
        <v>55</v>
      </c>
      <c r="AZ2" s="1"/>
      <c r="BA2" s="1"/>
      <c r="BB2" s="3"/>
      <c r="BC2" s="3"/>
      <c r="BD2" s="3"/>
      <c r="BE2" s="3"/>
      <c r="BF2" s="3"/>
    </row>
    <row r="3" spans="1:86" ht="19.5" customHeight="1" x14ac:dyDescent="0.2">
      <c r="A3" s="6"/>
      <c r="B3" s="6"/>
      <c r="C3" s="6"/>
      <c r="D3" s="8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86" ht="19.5" customHeight="1" x14ac:dyDescent="0.2">
      <c r="A4" s="6">
        <v>2020</v>
      </c>
      <c r="B4" s="6">
        <v>22</v>
      </c>
      <c r="C4" s="17">
        <v>-4</v>
      </c>
      <c r="D4" s="11">
        <v>1</v>
      </c>
      <c r="E4" s="21" t="s">
        <v>178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6"/>
      <c r="CB4" s="6"/>
      <c r="CC4" s="6"/>
      <c r="CD4" s="6"/>
      <c r="CE4" s="6"/>
      <c r="CF4" s="6"/>
      <c r="CG4" s="6"/>
      <c r="CH4" s="6"/>
    </row>
    <row r="5" spans="1:86" ht="19.5" customHeight="1" x14ac:dyDescent="0.2">
      <c r="A5" s="6">
        <v>2020</v>
      </c>
      <c r="B5" s="6">
        <v>22</v>
      </c>
      <c r="C5" s="17">
        <v>-4</v>
      </c>
      <c r="D5" s="18">
        <v>2</v>
      </c>
      <c r="E5" s="21" t="s">
        <v>178</v>
      </c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6"/>
      <c r="CB5" s="6"/>
      <c r="CC5" s="6"/>
      <c r="CD5" s="6"/>
      <c r="CE5" s="6"/>
      <c r="CF5" s="6"/>
      <c r="CG5" s="6"/>
      <c r="CH5" s="6"/>
    </row>
    <row r="6" spans="1:86" ht="19.5" customHeight="1" x14ac:dyDescent="0.2">
      <c r="A6" s="6">
        <v>2020</v>
      </c>
      <c r="B6" s="6">
        <v>22</v>
      </c>
      <c r="C6" s="6">
        <v>-4</v>
      </c>
      <c r="D6" s="20">
        <v>3</v>
      </c>
      <c r="E6" s="21" t="s">
        <v>178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6"/>
      <c r="CB6" s="6"/>
      <c r="CC6" s="6"/>
      <c r="CD6" s="6"/>
      <c r="CE6" s="6"/>
      <c r="CF6" s="6"/>
      <c r="CG6" s="6"/>
      <c r="CH6" s="6"/>
    </row>
    <row r="7" spans="1:86" ht="19.5" customHeight="1" x14ac:dyDescent="0.2">
      <c r="A7" s="6">
        <v>2020</v>
      </c>
      <c r="B7" s="6">
        <v>22</v>
      </c>
      <c r="C7" s="17">
        <v>-3</v>
      </c>
      <c r="D7" s="11">
        <v>1</v>
      </c>
      <c r="E7" s="21" t="s">
        <v>178</v>
      </c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6"/>
      <c r="CB7" s="6"/>
      <c r="CC7" s="6"/>
      <c r="CD7" s="6"/>
      <c r="CE7" s="6"/>
      <c r="CF7" s="6"/>
      <c r="CG7" s="6"/>
      <c r="CH7" s="6"/>
    </row>
    <row r="8" spans="1:86" ht="19.5" customHeight="1" x14ac:dyDescent="0.2">
      <c r="A8" s="6">
        <v>2020</v>
      </c>
      <c r="B8" s="6">
        <v>22</v>
      </c>
      <c r="C8" s="17">
        <v>-3</v>
      </c>
      <c r="D8" s="18">
        <v>2</v>
      </c>
      <c r="E8" s="21" t="s">
        <v>178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6"/>
      <c r="CB8" s="6"/>
      <c r="CC8" s="6"/>
      <c r="CD8" s="6"/>
      <c r="CE8" s="6"/>
      <c r="CF8" s="6"/>
      <c r="CG8" s="6"/>
      <c r="CH8" s="6"/>
    </row>
    <row r="9" spans="1:86" ht="19.5" customHeight="1" x14ac:dyDescent="0.2">
      <c r="A9" s="6">
        <v>2020</v>
      </c>
      <c r="B9" s="6">
        <v>22</v>
      </c>
      <c r="C9" s="6">
        <v>-3</v>
      </c>
      <c r="D9" s="20">
        <v>3</v>
      </c>
      <c r="E9" s="21" t="s">
        <v>178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6"/>
      <c r="CB9" s="6"/>
      <c r="CC9" s="6"/>
      <c r="CD9" s="6"/>
      <c r="CE9" s="6"/>
      <c r="CF9" s="6"/>
      <c r="CG9" s="6"/>
      <c r="CH9" s="6"/>
    </row>
    <row r="10" spans="1:86" ht="19.5" customHeight="1" x14ac:dyDescent="0.2">
      <c r="A10" s="6">
        <v>2020</v>
      </c>
      <c r="B10" s="6">
        <v>22</v>
      </c>
      <c r="C10" s="17">
        <v>-2</v>
      </c>
      <c r="D10" s="11">
        <v>1</v>
      </c>
      <c r="E10" s="21" t="s">
        <v>178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6"/>
      <c r="CB10" s="6"/>
      <c r="CC10" s="6"/>
      <c r="CD10" s="6"/>
      <c r="CE10" s="6"/>
      <c r="CF10" s="6"/>
      <c r="CG10" s="6"/>
      <c r="CH10" s="6"/>
    </row>
    <row r="11" spans="1:86" ht="19.5" customHeight="1" x14ac:dyDescent="0.2">
      <c r="A11" s="6">
        <v>2020</v>
      </c>
      <c r="B11" s="6">
        <v>22</v>
      </c>
      <c r="C11" s="17">
        <v>-2</v>
      </c>
      <c r="D11" s="18">
        <v>2</v>
      </c>
      <c r="E11" s="21" t="s">
        <v>178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6"/>
      <c r="CB11" s="6"/>
      <c r="CC11" s="6"/>
      <c r="CD11" s="6"/>
      <c r="CE11" s="6"/>
      <c r="CF11" s="6"/>
      <c r="CG11" s="6"/>
      <c r="CH11" s="6"/>
    </row>
    <row r="12" spans="1:86" ht="19.5" customHeight="1" x14ac:dyDescent="0.2">
      <c r="A12" s="6">
        <v>2020</v>
      </c>
      <c r="B12" s="6">
        <v>22</v>
      </c>
      <c r="C12" s="6">
        <v>-2</v>
      </c>
      <c r="D12" s="20">
        <v>3</v>
      </c>
      <c r="E12" s="21" t="s">
        <v>178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6"/>
      <c r="CB12" s="6"/>
      <c r="CC12" s="6"/>
      <c r="CD12" s="6"/>
      <c r="CE12" s="6"/>
      <c r="CF12" s="6"/>
      <c r="CG12" s="6"/>
      <c r="CH12" s="6"/>
    </row>
    <row r="13" spans="1:86" ht="19.5" customHeight="1" x14ac:dyDescent="0.2">
      <c r="A13" s="6">
        <v>2020</v>
      </c>
      <c r="B13" s="6">
        <v>22</v>
      </c>
      <c r="C13" s="17">
        <v>-1</v>
      </c>
      <c r="D13" s="11">
        <v>1</v>
      </c>
      <c r="E13" s="21" t="s">
        <v>178</v>
      </c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24"/>
      <c r="CB13" s="24"/>
      <c r="CC13" s="6"/>
      <c r="CD13" s="6"/>
      <c r="CE13" s="6"/>
      <c r="CF13" s="6"/>
      <c r="CG13" s="6"/>
      <c r="CH13" s="6"/>
    </row>
    <row r="14" spans="1:86" ht="19.5" customHeight="1" x14ac:dyDescent="0.2">
      <c r="A14" s="6">
        <v>2020</v>
      </c>
      <c r="B14" s="6">
        <v>22</v>
      </c>
      <c r="C14" s="17">
        <v>-1</v>
      </c>
      <c r="D14" s="18">
        <v>2</v>
      </c>
      <c r="E14" s="21" t="s">
        <v>178</v>
      </c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24"/>
      <c r="CB14" s="24"/>
      <c r="CC14" s="6"/>
      <c r="CD14" s="6"/>
      <c r="CE14" s="6"/>
      <c r="CF14" s="6"/>
      <c r="CG14" s="6"/>
      <c r="CH14" s="6"/>
    </row>
    <row r="15" spans="1:86" ht="19.5" customHeight="1" x14ac:dyDescent="0.2">
      <c r="A15" s="6">
        <v>2020</v>
      </c>
      <c r="B15" s="6">
        <v>22</v>
      </c>
      <c r="C15" s="6">
        <v>-1</v>
      </c>
      <c r="D15" s="20">
        <v>3</v>
      </c>
      <c r="E15" s="21" t="s">
        <v>178</v>
      </c>
      <c r="F15" s="25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30"/>
      <c r="Z15" s="30"/>
      <c r="AA15" s="26"/>
      <c r="AB15" s="26"/>
      <c r="AC15" s="26"/>
      <c r="AD15" s="26"/>
      <c r="AE15" s="30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30"/>
      <c r="BY15" s="30"/>
      <c r="BZ15" s="30"/>
      <c r="CA15" s="24"/>
      <c r="CB15" s="24"/>
      <c r="CC15" s="6"/>
      <c r="CD15" s="6"/>
      <c r="CE15" s="6"/>
      <c r="CF15" s="6"/>
      <c r="CG15" s="6"/>
      <c r="CH15" s="6"/>
    </row>
    <row r="16" spans="1:86" ht="19.5" customHeight="1" x14ac:dyDescent="0.2">
      <c r="A16" s="6">
        <v>2020</v>
      </c>
      <c r="B16" s="6">
        <v>22</v>
      </c>
      <c r="C16" s="17">
        <v>0</v>
      </c>
      <c r="D16" s="11">
        <v>1</v>
      </c>
      <c r="E16" s="21" t="s">
        <v>178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"/>
      <c r="AZ16" s="1"/>
      <c r="BA16" s="1"/>
      <c r="BB16" s="1"/>
      <c r="BC16" s="1"/>
      <c r="BD16" s="1"/>
      <c r="BE16" s="1"/>
      <c r="BF16" s="1"/>
    </row>
    <row r="17" spans="1:58" ht="19.5" customHeight="1" x14ac:dyDescent="0.2">
      <c r="A17" s="6">
        <v>2020</v>
      </c>
      <c r="B17" s="6">
        <v>22</v>
      </c>
      <c r="C17" s="17">
        <v>0</v>
      </c>
      <c r="D17" s="18">
        <v>2</v>
      </c>
      <c r="E17" s="21" t="s">
        <v>178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"/>
      <c r="AZ17" s="1"/>
      <c r="BA17" s="1"/>
      <c r="BB17" s="1"/>
      <c r="BC17" s="1"/>
      <c r="BD17" s="1"/>
      <c r="BE17" s="1"/>
      <c r="BF17" s="1"/>
    </row>
    <row r="18" spans="1:58" ht="19.5" customHeight="1" x14ac:dyDescent="0.2">
      <c r="A18" s="6">
        <v>2020</v>
      </c>
      <c r="B18" s="6">
        <v>22</v>
      </c>
      <c r="C18" s="6">
        <v>0</v>
      </c>
      <c r="D18" s="20">
        <v>3</v>
      </c>
      <c r="E18" s="21" t="s">
        <v>178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"/>
      <c r="AZ18" s="1"/>
      <c r="BA18" s="1"/>
      <c r="BB18" s="1"/>
      <c r="BC18" s="1"/>
      <c r="BD18" s="1"/>
      <c r="BE18" s="1"/>
      <c r="BF18" s="1"/>
    </row>
    <row r="19" spans="1:58" ht="19.5" customHeight="1" x14ac:dyDescent="0.2">
      <c r="A19" s="6">
        <v>2020</v>
      </c>
      <c r="B19" s="6">
        <v>22</v>
      </c>
      <c r="C19" s="17">
        <v>1</v>
      </c>
      <c r="D19" s="11">
        <v>1</v>
      </c>
      <c r="E19" s="21" t="s">
        <v>178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"/>
      <c r="AZ19" s="1"/>
      <c r="BA19" s="1"/>
      <c r="BB19" s="1"/>
      <c r="BC19" s="1"/>
      <c r="BD19" s="1"/>
      <c r="BE19" s="1"/>
      <c r="BF19" s="1"/>
    </row>
    <row r="20" spans="1:58" ht="19.5" customHeight="1" x14ac:dyDescent="0.2">
      <c r="A20" s="6">
        <v>2020</v>
      </c>
      <c r="B20" s="6">
        <v>22</v>
      </c>
      <c r="C20" s="17">
        <v>1</v>
      </c>
      <c r="D20" s="18">
        <v>2</v>
      </c>
      <c r="E20" s="21" t="s">
        <v>178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"/>
      <c r="AZ20" s="1"/>
      <c r="BA20" s="1"/>
      <c r="BB20" s="1"/>
      <c r="BC20" s="1"/>
      <c r="BD20" s="1"/>
      <c r="BE20" s="1"/>
      <c r="BF20" s="1"/>
    </row>
    <row r="21" spans="1:58" ht="19.5" customHeight="1" x14ac:dyDescent="0.2">
      <c r="A21" s="6">
        <v>2020</v>
      </c>
      <c r="B21" s="6">
        <v>22</v>
      </c>
      <c r="C21" s="6">
        <v>1</v>
      </c>
      <c r="D21" s="20">
        <v>3</v>
      </c>
      <c r="E21" s="21" t="s">
        <v>178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"/>
      <c r="AZ21" s="1"/>
      <c r="BA21" s="1"/>
      <c r="BB21" s="1"/>
      <c r="BC21" s="1"/>
      <c r="BD21" s="1"/>
      <c r="BE21" s="1"/>
      <c r="BF21" s="1"/>
    </row>
    <row r="22" spans="1:58" ht="19.5" customHeight="1" x14ac:dyDescent="0.2">
      <c r="A22" s="6">
        <v>2020</v>
      </c>
      <c r="B22" s="6">
        <v>22</v>
      </c>
      <c r="C22" s="17">
        <v>2</v>
      </c>
      <c r="D22" s="11">
        <v>1</v>
      </c>
      <c r="E22" s="21" t="s">
        <v>178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"/>
      <c r="AZ22" s="1"/>
      <c r="BA22" s="1"/>
      <c r="BB22" s="1"/>
      <c r="BC22" s="1"/>
      <c r="BD22" s="1"/>
      <c r="BE22" s="1"/>
      <c r="BF22" s="1"/>
    </row>
    <row r="23" spans="1:58" ht="19.5" customHeight="1" x14ac:dyDescent="0.2">
      <c r="A23" s="6">
        <v>2020</v>
      </c>
      <c r="B23" s="6">
        <v>22</v>
      </c>
      <c r="C23" s="17">
        <v>2</v>
      </c>
      <c r="D23" s="18">
        <v>2</v>
      </c>
      <c r="E23" s="21" t="s">
        <v>178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"/>
      <c r="AZ23" s="1"/>
      <c r="BA23" s="1"/>
      <c r="BB23" s="1"/>
      <c r="BC23" s="1"/>
      <c r="BD23" s="1"/>
      <c r="BE23" s="1"/>
      <c r="BF23" s="1"/>
    </row>
    <row r="24" spans="1:58" ht="19.5" customHeight="1" x14ac:dyDescent="0.2">
      <c r="A24" s="6">
        <v>2020</v>
      </c>
      <c r="B24" s="6">
        <v>22</v>
      </c>
      <c r="C24" s="6">
        <v>2</v>
      </c>
      <c r="D24" s="20">
        <v>3</v>
      </c>
      <c r="E24" s="21" t="s">
        <v>178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"/>
      <c r="AZ24" s="1"/>
      <c r="BA24" s="1"/>
      <c r="BB24" s="1"/>
      <c r="BC24" s="1"/>
      <c r="BD24" s="1"/>
      <c r="BE24" s="1"/>
      <c r="BF24" s="1"/>
    </row>
    <row r="25" spans="1:58" ht="19.5" customHeight="1" x14ac:dyDescent="0.2">
      <c r="A25" s="6">
        <v>2020</v>
      </c>
      <c r="B25" s="6">
        <v>22</v>
      </c>
      <c r="C25" s="17">
        <v>3</v>
      </c>
      <c r="D25" s="11">
        <v>1</v>
      </c>
      <c r="E25" s="21" t="s">
        <v>178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"/>
      <c r="AZ25" s="1"/>
      <c r="BA25" s="1"/>
      <c r="BB25" s="1"/>
      <c r="BC25" s="1"/>
      <c r="BD25" s="1"/>
      <c r="BE25" s="1"/>
      <c r="BF25" s="1"/>
    </row>
    <row r="26" spans="1:58" ht="19.5" customHeight="1" x14ac:dyDescent="0.2">
      <c r="A26" s="6">
        <v>2020</v>
      </c>
      <c r="B26" s="6">
        <v>22</v>
      </c>
      <c r="C26" s="17">
        <v>3</v>
      </c>
      <c r="D26" s="18">
        <v>2</v>
      </c>
      <c r="E26" s="21" t="s">
        <v>178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"/>
      <c r="AZ26" s="1"/>
      <c r="BA26" s="1"/>
      <c r="BB26" s="1"/>
      <c r="BC26" s="1"/>
      <c r="BD26" s="1"/>
      <c r="BE26" s="1"/>
      <c r="BF26" s="1"/>
    </row>
    <row r="27" spans="1:58" ht="19.5" customHeight="1" x14ac:dyDescent="0.2">
      <c r="A27" s="6">
        <v>2020</v>
      </c>
      <c r="B27" s="6">
        <v>22</v>
      </c>
      <c r="C27" s="6">
        <v>3</v>
      </c>
      <c r="D27" s="20">
        <v>3</v>
      </c>
      <c r="E27" s="21" t="s">
        <v>178</v>
      </c>
      <c r="F27" s="13"/>
      <c r="G27" s="13"/>
      <c r="H27" s="13"/>
      <c r="I27" s="13"/>
      <c r="J27" s="13"/>
      <c r="K27" s="13"/>
      <c r="L27" s="13">
        <v>1</v>
      </c>
      <c r="M27" s="13"/>
      <c r="N27" s="13"/>
      <c r="O27" s="13"/>
      <c r="P27" s="13"/>
      <c r="Q27" s="13">
        <v>1</v>
      </c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"/>
      <c r="AZ27" s="1"/>
      <c r="BA27" s="1"/>
      <c r="BB27" s="1"/>
      <c r="BC27" s="1"/>
      <c r="BD27" s="1"/>
      <c r="BE27" s="1"/>
      <c r="BF27" s="1"/>
    </row>
    <row r="28" spans="1:58" ht="19.5" customHeight="1" x14ac:dyDescent="0.2">
      <c r="A28" s="6">
        <v>2020</v>
      </c>
      <c r="B28" s="6">
        <v>22</v>
      </c>
      <c r="C28" s="17">
        <v>4</v>
      </c>
      <c r="D28" s="11">
        <v>1</v>
      </c>
      <c r="E28" s="21" t="s">
        <v>178</v>
      </c>
      <c r="F28" s="13">
        <v>5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"/>
      <c r="AZ28" s="1"/>
      <c r="BA28" s="1"/>
      <c r="BB28" s="1"/>
      <c r="BC28" s="1"/>
      <c r="BD28" s="1"/>
      <c r="BE28" s="1"/>
      <c r="BF28" s="1"/>
    </row>
    <row r="29" spans="1:58" ht="19.5" customHeight="1" x14ac:dyDescent="0.2">
      <c r="A29" s="6">
        <v>2020</v>
      </c>
      <c r="B29" s="6">
        <v>22</v>
      </c>
      <c r="C29" s="17">
        <v>4</v>
      </c>
      <c r="D29" s="18">
        <v>2</v>
      </c>
      <c r="E29" s="21" t="s">
        <v>178</v>
      </c>
      <c r="F29" s="13">
        <v>4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"/>
      <c r="AZ29" s="1"/>
      <c r="BA29" s="1"/>
      <c r="BB29" s="1"/>
      <c r="BC29" s="1"/>
      <c r="BD29" s="1"/>
      <c r="BE29" s="1"/>
      <c r="BF29" s="1"/>
    </row>
    <row r="30" spans="1:58" ht="19.5" customHeight="1" x14ac:dyDescent="0.2">
      <c r="A30" s="6">
        <v>2020</v>
      </c>
      <c r="B30" s="6">
        <v>22</v>
      </c>
      <c r="C30" s="6">
        <v>4</v>
      </c>
      <c r="D30" s="20">
        <v>3</v>
      </c>
      <c r="E30" s="21" t="s">
        <v>178</v>
      </c>
      <c r="F30" s="13">
        <v>22</v>
      </c>
      <c r="G30" s="13"/>
      <c r="H30" s="13"/>
      <c r="I30" s="13"/>
      <c r="J30" s="13"/>
      <c r="K30" s="13"/>
      <c r="L30" s="13">
        <v>1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"/>
      <c r="AZ30" s="1"/>
      <c r="BA30" s="1"/>
      <c r="BB30" s="1"/>
      <c r="BC30" s="1"/>
      <c r="BD30" s="1"/>
      <c r="BE30" s="1"/>
      <c r="BF30" s="1"/>
    </row>
    <row r="31" spans="1:58" ht="19.5" customHeight="1" x14ac:dyDescent="0.2">
      <c r="A31" s="6">
        <v>2020</v>
      </c>
      <c r="B31" s="6">
        <v>22</v>
      </c>
      <c r="C31" s="17">
        <v>5</v>
      </c>
      <c r="D31" s="11">
        <v>1</v>
      </c>
      <c r="E31" s="21" t="s">
        <v>178</v>
      </c>
      <c r="F31" s="2">
        <f>(9+3+2)/3*16</f>
        <v>74.666666666666671</v>
      </c>
      <c r="G31" s="2"/>
      <c r="H31" s="2"/>
      <c r="I31" s="2"/>
      <c r="J31" s="2"/>
      <c r="K31" s="2"/>
      <c r="L31" s="2">
        <v>3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1"/>
      <c r="AZ31" s="1"/>
      <c r="BA31" s="1"/>
      <c r="BB31" s="1"/>
      <c r="BC31" s="1"/>
      <c r="BD31" s="1"/>
      <c r="BE31" s="1"/>
      <c r="BF31" s="1"/>
    </row>
    <row r="32" spans="1:58" ht="19.5" customHeight="1" x14ac:dyDescent="0.2">
      <c r="A32" s="6">
        <v>2020</v>
      </c>
      <c r="B32" s="6">
        <v>22</v>
      </c>
      <c r="C32" s="17">
        <v>5</v>
      </c>
      <c r="D32" s="18">
        <v>2</v>
      </c>
      <c r="E32" s="21" t="s">
        <v>178</v>
      </c>
      <c r="F32" s="2">
        <f>(3+5+1)/3*16</f>
        <v>48</v>
      </c>
      <c r="G32" s="2"/>
      <c r="H32" s="2"/>
      <c r="I32" s="2"/>
      <c r="J32" s="2"/>
      <c r="K32" s="2"/>
      <c r="L32" s="2">
        <v>9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1"/>
      <c r="AZ32" s="1"/>
      <c r="BA32" s="1"/>
      <c r="BB32" s="1"/>
      <c r="BC32" s="1"/>
      <c r="BD32" s="1"/>
      <c r="BE32" s="1"/>
      <c r="BF32" s="1"/>
    </row>
    <row r="33" spans="1:58" ht="19.5" customHeight="1" x14ac:dyDescent="0.2">
      <c r="A33" s="6">
        <v>2020</v>
      </c>
      <c r="B33" s="6">
        <v>22</v>
      </c>
      <c r="C33" s="6">
        <v>5</v>
      </c>
      <c r="D33" s="20">
        <v>3</v>
      </c>
      <c r="E33" s="21" t="s">
        <v>178</v>
      </c>
      <c r="F33" s="2">
        <f>(2+4+3)/3*16</f>
        <v>48</v>
      </c>
      <c r="G33" s="2"/>
      <c r="H33" s="2"/>
      <c r="I33" s="2"/>
      <c r="J33" s="2"/>
      <c r="K33" s="2"/>
      <c r="L33" s="2">
        <v>5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1"/>
      <c r="AZ33" s="1"/>
      <c r="BA33" s="1"/>
      <c r="BB33" s="1"/>
      <c r="BC33" s="1"/>
      <c r="BD33" s="1"/>
      <c r="BE33" s="1"/>
      <c r="BF33" s="1"/>
    </row>
    <row r="34" spans="1:58" ht="19.5" customHeight="1" x14ac:dyDescent="0.2">
      <c r="A34" s="6">
        <v>2020</v>
      </c>
      <c r="B34" s="6">
        <v>22</v>
      </c>
      <c r="C34" s="17">
        <v>6</v>
      </c>
      <c r="D34" s="11">
        <v>1</v>
      </c>
      <c r="E34" s="21" t="s">
        <v>178</v>
      </c>
      <c r="F34" s="2">
        <f>(7+6+4)/3*16</f>
        <v>90.666666666666671</v>
      </c>
      <c r="G34" s="2"/>
      <c r="H34" s="2"/>
      <c r="I34" s="2"/>
      <c r="J34" s="2"/>
      <c r="K34" s="2"/>
      <c r="L34" s="23">
        <v>4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1"/>
      <c r="AZ34" s="1"/>
      <c r="BA34" s="1"/>
      <c r="BB34" s="1"/>
      <c r="BC34" s="1"/>
      <c r="BD34" s="1"/>
      <c r="BE34" s="1"/>
      <c r="BF34" s="1"/>
    </row>
    <row r="35" spans="1:58" ht="19.5" customHeight="1" x14ac:dyDescent="0.2">
      <c r="A35" s="6">
        <v>2020</v>
      </c>
      <c r="B35" s="6">
        <v>22</v>
      </c>
      <c r="C35" s="17">
        <v>6</v>
      </c>
      <c r="D35" s="18">
        <v>2</v>
      </c>
      <c r="E35" s="21" t="s">
        <v>178</v>
      </c>
      <c r="F35" s="2">
        <f>(3+5+2)/3*16</f>
        <v>53.333333333333336</v>
      </c>
      <c r="G35" s="2"/>
      <c r="H35" s="2"/>
      <c r="I35" s="2"/>
      <c r="J35" s="2"/>
      <c r="K35" s="2"/>
      <c r="L35" s="2">
        <v>3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1"/>
      <c r="AZ35" s="1"/>
      <c r="BA35" s="1"/>
      <c r="BB35" s="1"/>
      <c r="BC35" s="1"/>
      <c r="BD35" s="1"/>
      <c r="BE35" s="1"/>
      <c r="BF35" s="1"/>
    </row>
    <row r="36" spans="1:58" ht="19.5" customHeight="1" x14ac:dyDescent="0.2">
      <c r="A36" s="6">
        <v>2020</v>
      </c>
      <c r="B36" s="6">
        <v>22</v>
      </c>
      <c r="C36" s="6">
        <v>6</v>
      </c>
      <c r="D36" s="20">
        <v>3</v>
      </c>
      <c r="E36" s="21" t="s">
        <v>178</v>
      </c>
      <c r="F36" s="2">
        <f>(9+8+5)/3*16</f>
        <v>117.33333333333333</v>
      </c>
      <c r="G36" s="2"/>
      <c r="H36" s="2"/>
      <c r="I36" s="2"/>
      <c r="J36" s="2"/>
      <c r="K36" s="2"/>
      <c r="L36" s="2">
        <v>2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1"/>
      <c r="BB36" s="1"/>
      <c r="BC36" s="1"/>
      <c r="BD36" s="1"/>
      <c r="BE36" s="1"/>
      <c r="BF36" s="1"/>
    </row>
    <row r="37" spans="1:58" ht="19.5" customHeight="1" x14ac:dyDescent="0.2">
      <c r="A37" s="6">
        <v>2020</v>
      </c>
      <c r="B37" s="6">
        <v>22</v>
      </c>
      <c r="C37" s="17">
        <v>7</v>
      </c>
      <c r="D37" s="11">
        <v>1</v>
      </c>
      <c r="E37" s="21" t="s">
        <v>178</v>
      </c>
      <c r="F37" s="2">
        <f>(6+5+4)/3*16</f>
        <v>80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1"/>
      <c r="AZ37" s="1"/>
      <c r="BA37" s="1"/>
      <c r="BB37" s="1"/>
      <c r="BC37" s="1"/>
      <c r="BD37" s="1"/>
      <c r="BE37" s="1"/>
      <c r="BF37" s="1"/>
    </row>
    <row r="38" spans="1:58" ht="19.5" customHeight="1" x14ac:dyDescent="0.2">
      <c r="A38" s="6">
        <v>2020</v>
      </c>
      <c r="B38" s="6">
        <v>22</v>
      </c>
      <c r="C38" s="17">
        <v>7</v>
      </c>
      <c r="D38" s="18">
        <v>2</v>
      </c>
      <c r="E38" s="21" t="s">
        <v>178</v>
      </c>
      <c r="F38" s="2">
        <f>(3+1+4)/3*16</f>
        <v>42.666666666666664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1"/>
      <c r="BA38" s="1"/>
      <c r="BB38" s="1"/>
      <c r="BC38" s="1"/>
      <c r="BD38" s="1"/>
      <c r="BE38" s="1"/>
      <c r="BF38" s="1"/>
    </row>
    <row r="39" spans="1:58" ht="19.5" customHeight="1" x14ac:dyDescent="0.2">
      <c r="A39" s="6">
        <v>2020</v>
      </c>
      <c r="B39" s="6">
        <v>22</v>
      </c>
      <c r="C39" s="6">
        <v>7</v>
      </c>
      <c r="D39" s="20">
        <v>3</v>
      </c>
      <c r="E39" s="21" t="s">
        <v>178</v>
      </c>
      <c r="F39" s="2">
        <f>(2+3+5)/3*16</f>
        <v>53.333333333333336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1"/>
      <c r="AZ39" s="1"/>
      <c r="BA39" s="1"/>
      <c r="BB39" s="1"/>
      <c r="BC39" s="1"/>
      <c r="BD39" s="1"/>
      <c r="BE39" s="1"/>
      <c r="BF39" s="1"/>
    </row>
    <row r="40" spans="1:58" ht="19.5" customHeight="1" x14ac:dyDescent="0.2">
      <c r="A40" s="6">
        <v>2020</v>
      </c>
      <c r="B40" s="6">
        <v>22</v>
      </c>
      <c r="C40" s="17">
        <v>8</v>
      </c>
      <c r="D40" s="11">
        <v>1</v>
      </c>
      <c r="E40" s="21" t="s">
        <v>178</v>
      </c>
      <c r="F40" s="2">
        <f>(2+3+3)/3*16</f>
        <v>42.666666666666664</v>
      </c>
      <c r="G40" s="23"/>
      <c r="H40" s="2"/>
      <c r="I40" s="23"/>
      <c r="J40" s="2"/>
      <c r="K40" s="2"/>
      <c r="L40" s="23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1"/>
      <c r="BA40" s="1"/>
      <c r="BB40" s="1"/>
      <c r="BC40" s="1"/>
      <c r="BD40" s="1"/>
      <c r="BE40" s="1"/>
      <c r="BF40" s="1"/>
    </row>
    <row r="41" spans="1:58" ht="19.5" customHeight="1" x14ac:dyDescent="0.2">
      <c r="A41" s="6">
        <v>2020</v>
      </c>
      <c r="B41" s="6">
        <v>22</v>
      </c>
      <c r="C41" s="17">
        <v>8</v>
      </c>
      <c r="D41" s="18">
        <v>2</v>
      </c>
      <c r="E41" s="21" t="s">
        <v>178</v>
      </c>
      <c r="F41" s="2">
        <f>(3+1)/3*16</f>
        <v>21.333333333333332</v>
      </c>
      <c r="G41" s="23"/>
      <c r="H41" s="2"/>
      <c r="I41" s="2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1"/>
      <c r="AS41" s="2"/>
      <c r="AT41" s="2"/>
      <c r="AU41" s="2"/>
      <c r="AV41" s="2"/>
      <c r="AW41" s="2"/>
      <c r="AX41" s="2"/>
      <c r="AY41" s="1"/>
      <c r="AZ41" s="1"/>
      <c r="BA41" s="1"/>
      <c r="BB41" s="1"/>
      <c r="BC41" s="1"/>
      <c r="BD41" s="1"/>
      <c r="BE41" s="1"/>
      <c r="BF41" s="1"/>
    </row>
    <row r="42" spans="1:58" ht="19.5" customHeight="1" x14ac:dyDescent="0.2">
      <c r="A42" s="6">
        <v>2020</v>
      </c>
      <c r="B42" s="6">
        <v>22</v>
      </c>
      <c r="C42" s="6">
        <v>8</v>
      </c>
      <c r="D42" s="20">
        <v>3</v>
      </c>
      <c r="E42" s="21" t="s">
        <v>178</v>
      </c>
      <c r="F42" s="2">
        <f>(1+6+3)/3*16</f>
        <v>53.333333333333336</v>
      </c>
      <c r="G42" s="2"/>
      <c r="H42" s="2"/>
      <c r="I42" s="2"/>
      <c r="J42" s="2"/>
      <c r="K42" s="2"/>
      <c r="L42" s="23"/>
      <c r="M42" s="2"/>
      <c r="N42" s="23"/>
      <c r="O42" s="2"/>
      <c r="P42" s="2"/>
      <c r="Q42" s="2">
        <v>2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1"/>
      <c r="AZ42" s="1"/>
      <c r="BA42" s="1"/>
      <c r="BB42" s="1"/>
      <c r="BC42" s="1"/>
      <c r="BD42" s="1"/>
      <c r="BE42" s="1"/>
      <c r="BF42" s="1"/>
    </row>
    <row r="43" spans="1:58" ht="19.5" customHeight="1" x14ac:dyDescent="0.2">
      <c r="A43" s="6">
        <v>2020</v>
      </c>
      <c r="B43" s="6">
        <v>22</v>
      </c>
      <c r="C43" s="17">
        <v>9</v>
      </c>
      <c r="D43" s="11">
        <v>1</v>
      </c>
      <c r="E43" s="21" t="s">
        <v>178</v>
      </c>
      <c r="F43" s="2">
        <f>(2+5+3)/3*16</f>
        <v>53.333333333333336</v>
      </c>
      <c r="G43" s="23"/>
      <c r="H43" s="2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1"/>
      <c r="AT43" s="2"/>
      <c r="AU43" s="2"/>
      <c r="AV43" s="2"/>
      <c r="AW43" s="2"/>
      <c r="AX43" s="2"/>
      <c r="AY43" s="2"/>
      <c r="AZ43" s="2"/>
      <c r="BA43" s="1"/>
      <c r="BB43" s="1"/>
      <c r="BC43" s="1"/>
      <c r="BD43" s="1"/>
      <c r="BE43" s="1"/>
      <c r="BF43" s="1"/>
    </row>
    <row r="44" spans="1:58" ht="19.5" customHeight="1" x14ac:dyDescent="0.2">
      <c r="A44" s="6">
        <v>2020</v>
      </c>
      <c r="B44" s="6">
        <v>22</v>
      </c>
      <c r="C44" s="17">
        <v>9</v>
      </c>
      <c r="D44" s="18">
        <v>2</v>
      </c>
      <c r="E44" s="21" t="s">
        <v>178</v>
      </c>
      <c r="F44" s="2">
        <f>(3+4+5)/3*16</f>
        <v>64</v>
      </c>
      <c r="G44" s="2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1"/>
      <c r="BA44" s="1"/>
      <c r="BB44" s="1"/>
      <c r="BC44" s="1"/>
      <c r="BD44" s="1"/>
      <c r="BE44" s="1"/>
      <c r="BF44" s="1"/>
    </row>
    <row r="45" spans="1:58" ht="19.5" customHeight="1" x14ac:dyDescent="0.2">
      <c r="A45" s="6">
        <v>2020</v>
      </c>
      <c r="B45" s="6">
        <v>22</v>
      </c>
      <c r="C45" s="6">
        <v>9</v>
      </c>
      <c r="D45" s="20">
        <v>3</v>
      </c>
      <c r="E45" s="21" t="s">
        <v>178</v>
      </c>
      <c r="F45" s="2">
        <f>6/3*16</f>
        <v>32</v>
      </c>
      <c r="G45" s="23"/>
      <c r="H45" s="23"/>
      <c r="I45" s="2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1"/>
      <c r="AZ45" s="1"/>
      <c r="BA45" s="1"/>
      <c r="BB45" s="1"/>
      <c r="BC45" s="1"/>
      <c r="BD45" s="1"/>
      <c r="BE45" s="1"/>
      <c r="BF45" s="1"/>
    </row>
    <row r="46" spans="1:58" ht="19.5" customHeight="1" x14ac:dyDescent="0.2">
      <c r="A46" s="6">
        <v>2020</v>
      </c>
      <c r="B46" s="6">
        <v>22</v>
      </c>
      <c r="C46" s="17">
        <v>10</v>
      </c>
      <c r="D46" s="11">
        <v>1</v>
      </c>
      <c r="E46" s="21" t="s">
        <v>178</v>
      </c>
      <c r="F46" s="2">
        <f>9/3*16</f>
        <v>48</v>
      </c>
      <c r="G46" s="23"/>
      <c r="H46" s="23"/>
      <c r="I46" s="23"/>
      <c r="J46" s="2"/>
      <c r="K46" s="2"/>
      <c r="L46" s="2"/>
      <c r="M46" s="2"/>
      <c r="N46" s="2"/>
      <c r="O46" s="2"/>
      <c r="P46" s="2"/>
      <c r="Q46" s="2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1"/>
      <c r="AZ46" s="1"/>
      <c r="BA46" s="1"/>
      <c r="BB46" s="1"/>
      <c r="BC46" s="1"/>
      <c r="BD46" s="1"/>
      <c r="BE46" s="1"/>
      <c r="BF46" s="1"/>
    </row>
    <row r="47" spans="1:58" ht="19.5" customHeight="1" x14ac:dyDescent="0.2">
      <c r="A47" s="6">
        <v>2020</v>
      </c>
      <c r="B47" s="6">
        <v>22</v>
      </c>
      <c r="C47" s="17">
        <v>10</v>
      </c>
      <c r="D47" s="18">
        <v>2</v>
      </c>
      <c r="E47" s="21" t="s">
        <v>178</v>
      </c>
      <c r="F47" s="2">
        <f>1/3*16</f>
        <v>5.333333333333333</v>
      </c>
      <c r="G47" s="23"/>
      <c r="H47" s="2"/>
      <c r="I47" s="23"/>
      <c r="J47" s="2"/>
      <c r="K47" s="2"/>
      <c r="L47" s="2"/>
      <c r="M47" s="2"/>
      <c r="N47" s="2"/>
      <c r="O47" s="2"/>
      <c r="P47" s="2"/>
      <c r="Q47" s="2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1"/>
      <c r="AZ47" s="1"/>
      <c r="BA47" s="1"/>
      <c r="BB47" s="1"/>
      <c r="BC47" s="1"/>
      <c r="BD47" s="1"/>
      <c r="BE47" s="1"/>
      <c r="BF47" s="1"/>
    </row>
    <row r="48" spans="1:58" ht="19.5" customHeight="1" x14ac:dyDescent="0.2">
      <c r="A48" s="6">
        <v>2020</v>
      </c>
      <c r="B48" s="6">
        <v>22</v>
      </c>
      <c r="C48" s="6">
        <v>10</v>
      </c>
      <c r="D48" s="20">
        <v>3</v>
      </c>
      <c r="E48" s="21" t="s">
        <v>178</v>
      </c>
      <c r="F48" s="2"/>
      <c r="G48" s="23"/>
      <c r="H48" s="2"/>
      <c r="I48" s="2"/>
      <c r="J48" s="2"/>
      <c r="K48" s="2"/>
      <c r="L48" s="2"/>
      <c r="M48" s="2"/>
      <c r="N48" s="2"/>
      <c r="O48" s="2"/>
      <c r="P48" s="2"/>
      <c r="Q48" s="2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1"/>
      <c r="AZ48" s="1"/>
      <c r="BA48" s="1"/>
      <c r="BB48" s="1"/>
      <c r="BC48" s="1"/>
      <c r="BD48" s="1"/>
      <c r="BE48" s="1"/>
      <c r="BF48" s="1"/>
    </row>
    <row r="49" spans="1:58" ht="19.5" customHeight="1" x14ac:dyDescent="0.2">
      <c r="A49" s="6">
        <v>2020</v>
      </c>
      <c r="B49" s="6">
        <v>22</v>
      </c>
      <c r="C49" s="17">
        <v>11</v>
      </c>
      <c r="D49" s="11">
        <v>1</v>
      </c>
      <c r="E49" s="21" t="s">
        <v>179</v>
      </c>
      <c r="F49" s="2"/>
      <c r="G49" s="23"/>
      <c r="H49" s="23"/>
      <c r="I49" s="2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1"/>
      <c r="BA49" s="1"/>
      <c r="BB49" s="1"/>
      <c r="BC49" s="1"/>
      <c r="BD49" s="1"/>
      <c r="BE49" s="1"/>
      <c r="BF49" s="1"/>
    </row>
    <row r="50" spans="1:58" ht="19.5" customHeight="1" x14ac:dyDescent="0.2">
      <c r="A50" s="6">
        <v>2020</v>
      </c>
      <c r="B50" s="6">
        <v>22</v>
      </c>
      <c r="C50" s="17">
        <v>11</v>
      </c>
      <c r="D50" s="18">
        <v>2</v>
      </c>
      <c r="E50" s="21" t="s">
        <v>179</v>
      </c>
      <c r="F50" s="2"/>
      <c r="G50" s="23"/>
      <c r="H50" s="23"/>
      <c r="I50" s="2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1"/>
      <c r="AZ50" s="1"/>
      <c r="BA50" s="1"/>
      <c r="BB50" s="1"/>
      <c r="BC50" s="1"/>
      <c r="BD50" s="1"/>
      <c r="BE50" s="1"/>
      <c r="BF50" s="1"/>
    </row>
    <row r="51" spans="1:58" ht="19.5" customHeight="1" x14ac:dyDescent="0.2">
      <c r="A51" s="6">
        <v>2020</v>
      </c>
      <c r="B51" s="6">
        <v>22</v>
      </c>
      <c r="C51" s="6">
        <v>11</v>
      </c>
      <c r="D51" s="20">
        <v>3</v>
      </c>
      <c r="E51" s="21" t="s">
        <v>179</v>
      </c>
      <c r="F51" s="2"/>
      <c r="G51" s="23"/>
      <c r="H51" s="2"/>
      <c r="I51" s="2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1"/>
      <c r="AZ51" s="1"/>
      <c r="BA51" s="1"/>
      <c r="BB51" s="1"/>
      <c r="BC51" s="1"/>
      <c r="BD51" s="1"/>
      <c r="BE51" s="1"/>
      <c r="BF51" s="1"/>
    </row>
    <row r="52" spans="1:58" ht="19.5" customHeight="1" x14ac:dyDescent="0.2">
      <c r="A52" s="6">
        <v>2020</v>
      </c>
      <c r="B52" s="6">
        <v>22</v>
      </c>
      <c r="C52" s="17">
        <v>12</v>
      </c>
      <c r="D52" s="11">
        <v>1</v>
      </c>
      <c r="E52" s="21" t="s">
        <v>179</v>
      </c>
      <c r="F52" s="2"/>
      <c r="G52" s="23"/>
      <c r="H52" s="2"/>
      <c r="I52" s="2"/>
      <c r="J52" s="2"/>
      <c r="K52" s="2"/>
      <c r="L52" s="2"/>
      <c r="M52" s="2"/>
      <c r="N52" s="2"/>
      <c r="O52" s="2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1"/>
      <c r="AZ52" s="1"/>
      <c r="BA52" s="1"/>
      <c r="BB52" s="1"/>
      <c r="BC52" s="1"/>
      <c r="BD52" s="1"/>
      <c r="BE52" s="1"/>
      <c r="BF52" s="1"/>
    </row>
    <row r="53" spans="1:58" ht="19.5" customHeight="1" x14ac:dyDescent="0.2">
      <c r="A53" s="6">
        <v>2020</v>
      </c>
      <c r="B53" s="6">
        <v>22</v>
      </c>
      <c r="C53" s="17">
        <v>12</v>
      </c>
      <c r="D53" s="18">
        <v>2</v>
      </c>
      <c r="E53" s="21" t="s">
        <v>179</v>
      </c>
      <c r="F53" s="2"/>
      <c r="G53" s="23"/>
      <c r="H53" s="2"/>
      <c r="I53" s="2"/>
      <c r="J53" s="2"/>
      <c r="K53" s="2"/>
      <c r="L53" s="2"/>
      <c r="M53" s="2"/>
      <c r="N53" s="2"/>
      <c r="O53" s="2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1"/>
      <c r="AZ53" s="1"/>
      <c r="BA53" s="1"/>
      <c r="BB53" s="1"/>
      <c r="BC53" s="1"/>
      <c r="BD53" s="1"/>
      <c r="BE53" s="1"/>
      <c r="BF53" s="1"/>
    </row>
    <row r="54" spans="1:58" ht="19.5" customHeight="1" x14ac:dyDescent="0.2">
      <c r="A54" s="6">
        <v>2020</v>
      </c>
      <c r="B54" s="6">
        <v>22</v>
      </c>
      <c r="C54" s="6">
        <v>12</v>
      </c>
      <c r="D54" s="20">
        <v>3</v>
      </c>
      <c r="E54" s="21" t="s">
        <v>179</v>
      </c>
      <c r="F54" s="2"/>
      <c r="G54" s="23"/>
      <c r="H54" s="2"/>
      <c r="I54" s="2"/>
      <c r="J54" s="2"/>
      <c r="K54" s="2"/>
      <c r="L54" s="2"/>
      <c r="M54" s="2"/>
      <c r="N54" s="2"/>
      <c r="O54" s="2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1"/>
      <c r="AZ54" s="1"/>
      <c r="BA54" s="1"/>
      <c r="BB54" s="1"/>
      <c r="BC54" s="1"/>
      <c r="BD54" s="1"/>
      <c r="BE54" s="1"/>
      <c r="BF54" s="1"/>
    </row>
    <row r="55" spans="1:58" ht="19.5" customHeight="1" x14ac:dyDescent="0.2">
      <c r="A55" s="6">
        <v>2020</v>
      </c>
      <c r="B55" s="6">
        <v>22</v>
      </c>
      <c r="C55" s="17">
        <v>13</v>
      </c>
      <c r="D55" s="11">
        <v>1</v>
      </c>
      <c r="E55" s="21" t="s">
        <v>179</v>
      </c>
      <c r="F55" s="2"/>
      <c r="G55" s="2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1"/>
      <c r="AZ55" s="1"/>
      <c r="BA55" s="1"/>
      <c r="BB55" s="1"/>
      <c r="BC55" s="1"/>
      <c r="BD55" s="1"/>
      <c r="BE55" s="1"/>
      <c r="BF55" s="1"/>
    </row>
    <row r="56" spans="1:58" ht="19.5" customHeight="1" x14ac:dyDescent="0.2">
      <c r="A56" s="6">
        <v>2020</v>
      </c>
      <c r="B56" s="6">
        <v>22</v>
      </c>
      <c r="C56" s="17">
        <v>13</v>
      </c>
      <c r="D56" s="18">
        <v>2</v>
      </c>
      <c r="E56" s="21" t="s">
        <v>179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1"/>
      <c r="BA56" s="1"/>
      <c r="BB56" s="1"/>
      <c r="BC56" s="1"/>
      <c r="BD56" s="1"/>
      <c r="BE56" s="1"/>
      <c r="BF56" s="1"/>
    </row>
    <row r="57" spans="1:58" ht="19.5" customHeight="1" x14ac:dyDescent="0.2">
      <c r="A57" s="6">
        <v>2020</v>
      </c>
      <c r="B57" s="6">
        <v>22</v>
      </c>
      <c r="C57" s="6">
        <v>13</v>
      </c>
      <c r="D57" s="20">
        <v>3</v>
      </c>
      <c r="E57" s="21" t="s">
        <v>179</v>
      </c>
      <c r="F57" s="2"/>
      <c r="G57" s="2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1"/>
      <c r="AZ57" s="1"/>
      <c r="BA57" s="1"/>
      <c r="BB57" s="1"/>
      <c r="BC57" s="1"/>
      <c r="BD57" s="1"/>
      <c r="BE57" s="1"/>
      <c r="BF57" s="1"/>
    </row>
    <row r="58" spans="1:58" ht="19.5" customHeight="1" x14ac:dyDescent="0.2">
      <c r="A58" s="6">
        <v>2020</v>
      </c>
      <c r="B58" s="6">
        <v>22</v>
      </c>
      <c r="C58" s="17">
        <v>14</v>
      </c>
      <c r="D58" s="11">
        <v>1</v>
      </c>
      <c r="E58" s="21" t="s">
        <v>179</v>
      </c>
      <c r="F58" s="2"/>
      <c r="G58" s="2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1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1"/>
      <c r="AX58" s="2"/>
      <c r="AY58" s="2"/>
      <c r="AZ58" s="2"/>
      <c r="BA58" s="1"/>
      <c r="BB58" s="1"/>
      <c r="BC58" s="1"/>
      <c r="BD58" s="1"/>
      <c r="BE58" s="1"/>
      <c r="BF58" s="1"/>
    </row>
    <row r="59" spans="1:58" ht="19.5" customHeight="1" x14ac:dyDescent="0.2">
      <c r="A59" s="6">
        <v>2020</v>
      </c>
      <c r="B59" s="6">
        <v>22</v>
      </c>
      <c r="C59" s="17">
        <v>14</v>
      </c>
      <c r="D59" s="18">
        <v>2</v>
      </c>
      <c r="E59" s="21" t="s">
        <v>179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1"/>
      <c r="BB59" s="1"/>
      <c r="BC59" s="1"/>
      <c r="BD59" s="1"/>
      <c r="BE59" s="1"/>
      <c r="BF59" s="1"/>
    </row>
    <row r="60" spans="1:58" ht="19.5" customHeight="1" x14ac:dyDescent="0.2">
      <c r="A60" s="6">
        <v>2020</v>
      </c>
      <c r="B60" s="6">
        <v>22</v>
      </c>
      <c r="C60" s="6">
        <v>14</v>
      </c>
      <c r="D60" s="29">
        <v>3</v>
      </c>
      <c r="E60" s="21" t="s">
        <v>179</v>
      </c>
      <c r="F60" s="2"/>
      <c r="G60" s="23"/>
      <c r="H60" s="2"/>
      <c r="I60" s="2"/>
      <c r="J60" s="2"/>
      <c r="K60" s="2"/>
      <c r="L60" s="2"/>
      <c r="M60" s="2"/>
      <c r="N60" s="2"/>
      <c r="O60" s="2"/>
      <c r="P60" s="2"/>
      <c r="Q60" s="23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1"/>
      <c r="AW60" s="2"/>
      <c r="AX60" s="2"/>
      <c r="AY60" s="1"/>
      <c r="AZ60" s="1"/>
      <c r="BA60" s="1"/>
      <c r="BB60" s="1"/>
      <c r="BC60" s="1"/>
      <c r="BD60" s="1"/>
      <c r="BE60" s="1"/>
      <c r="BF60" s="1"/>
    </row>
    <row r="61" spans="1:58" ht="19.5" customHeight="1" x14ac:dyDescent="0.2">
      <c r="A61" s="1"/>
      <c r="B61" s="1"/>
      <c r="C61" s="1"/>
      <c r="D61" s="3"/>
      <c r="E61" s="3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spans="1:58" ht="19.5" customHeight="1" x14ac:dyDescent="0.2">
      <c r="A62" s="1"/>
      <c r="B62" s="1"/>
      <c r="C62" s="1"/>
      <c r="D62" s="3"/>
      <c r="E62" s="3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spans="1:58" ht="19.5" customHeight="1" x14ac:dyDescent="0.2">
      <c r="A63" s="1"/>
      <c r="B63" s="1"/>
      <c r="C63" s="1"/>
      <c r="D63" s="3"/>
      <c r="E63" s="3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spans="1:58" ht="19.5" customHeight="1" x14ac:dyDescent="0.2">
      <c r="A64" s="1"/>
      <c r="B64" s="1"/>
      <c r="C64" s="1"/>
      <c r="D64" s="3"/>
      <c r="E64" s="3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spans="1:58" ht="19.5" customHeight="1" x14ac:dyDescent="0.2">
      <c r="A65" s="1"/>
      <c r="B65" s="1"/>
      <c r="C65" s="1"/>
      <c r="D65" s="3"/>
      <c r="E65" s="3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spans="1:58" ht="19.5" customHeight="1" x14ac:dyDescent="0.2">
      <c r="A66" s="1"/>
      <c r="B66" s="1"/>
      <c r="C66" s="1"/>
      <c r="D66" s="3"/>
      <c r="E66" s="3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spans="1:58" ht="19.5" customHeight="1" x14ac:dyDescent="0.2">
      <c r="A67" s="1"/>
      <c r="B67" s="1"/>
      <c r="C67" s="1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spans="1:58" ht="19.5" customHeight="1" x14ac:dyDescent="0.2">
      <c r="A68" s="1"/>
      <c r="B68" s="1"/>
      <c r="C68" s="1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spans="1:58" ht="19.5" customHeight="1" x14ac:dyDescent="0.2">
      <c r="A69" s="1"/>
      <c r="B69" s="1"/>
      <c r="C69" s="1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spans="1:58" ht="19.5" customHeight="1" x14ac:dyDescent="0.2">
      <c r="A70" s="1"/>
      <c r="B70" s="1"/>
      <c r="C70" s="1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spans="1:58" ht="15.75" customHeight="1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</row>
    <row r="72" spans="1:58" ht="15.75" customHeight="1" x14ac:dyDescent="0.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</row>
    <row r="73" spans="1:58" ht="15.75" customHeight="1" x14ac:dyDescent="0.2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</row>
    <row r="74" spans="1:58" ht="15.75" customHeight="1" x14ac:dyDescent="0.2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</row>
    <row r="75" spans="1:58" ht="15.75" customHeight="1" x14ac:dyDescent="0.2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</row>
    <row r="76" spans="1:58" ht="15.75" customHeight="1" x14ac:dyDescent="0.2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</row>
    <row r="77" spans="1:58" ht="15.75" customHeight="1" x14ac:dyDescent="0.2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</row>
    <row r="78" spans="1:58" ht="15.75" customHeight="1" x14ac:dyDescent="0.2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</row>
    <row r="79" spans="1:58" ht="15.75" customHeight="1" x14ac:dyDescent="0.2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</row>
    <row r="80" spans="1:58" ht="15.75" customHeight="1" x14ac:dyDescent="0.2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</row>
    <row r="81" spans="1:58" ht="15.75" customHeight="1" x14ac:dyDescent="0.2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</row>
    <row r="82" spans="1:58" ht="15.75" customHeight="1" x14ac:dyDescent="0.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</row>
    <row r="83" spans="1:58" ht="15.75" customHeight="1" x14ac:dyDescent="0.2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</row>
    <row r="84" spans="1:58" ht="15.75" customHeight="1" x14ac:dyDescent="0.2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</row>
    <row r="85" spans="1:58" ht="15.75" customHeight="1" x14ac:dyDescent="0.2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</row>
    <row r="86" spans="1:58" ht="15.75" customHeight="1" x14ac:dyDescent="0.2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</row>
    <row r="87" spans="1:58" ht="15.75" customHeight="1" x14ac:dyDescent="0.2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</row>
    <row r="88" spans="1:58" ht="15.75" customHeight="1" x14ac:dyDescent="0.2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</row>
    <row r="89" spans="1:58" ht="15.75" customHeight="1" x14ac:dyDescent="0.2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</row>
    <row r="90" spans="1:58" ht="15.75" customHeight="1" x14ac:dyDescent="0.2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</row>
    <row r="91" spans="1:58" ht="15.75" customHeight="1" x14ac:dyDescent="0.2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</row>
    <row r="92" spans="1:58" ht="15.75" customHeight="1" x14ac:dyDescent="0.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</row>
    <row r="93" spans="1:58" ht="15.75" customHeight="1" x14ac:dyDescent="0.2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</row>
    <row r="94" spans="1:58" ht="15.75" customHeight="1" x14ac:dyDescent="0.2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</row>
    <row r="95" spans="1:58" ht="15.75" customHeight="1" x14ac:dyDescent="0.2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</row>
    <row r="96" spans="1:58" ht="15.75" customHeight="1" x14ac:dyDescent="0.2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</row>
    <row r="97" spans="1:58" ht="15.75" customHeight="1" x14ac:dyDescent="0.2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</row>
    <row r="98" spans="1:58" ht="15.75" customHeight="1" x14ac:dyDescent="0.2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</row>
    <row r="99" spans="1:58" ht="15.75" customHeight="1" x14ac:dyDescent="0.2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</row>
    <row r="100" spans="1:58" ht="15.75" customHeight="1" x14ac:dyDescent="0.2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</row>
    <row r="101" spans="1:58" ht="15.75" customHeight="1" x14ac:dyDescent="0.2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</row>
    <row r="102" spans="1:58" ht="15.75" customHeight="1" x14ac:dyDescent="0.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</row>
    <row r="103" spans="1:58" ht="15.75" customHeight="1" x14ac:dyDescent="0.2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</row>
    <row r="104" spans="1:58" ht="15.75" customHeight="1" x14ac:dyDescent="0.2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</row>
    <row r="105" spans="1:58" ht="15.75" customHeight="1" x14ac:dyDescent="0.2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</row>
    <row r="106" spans="1:58" ht="15.75" customHeight="1" x14ac:dyDescent="0.2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</row>
    <row r="107" spans="1:58" ht="15.75" customHeight="1" x14ac:dyDescent="0.2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</row>
    <row r="108" spans="1:58" ht="15.75" customHeight="1" x14ac:dyDescent="0.2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</row>
    <row r="109" spans="1:58" ht="15.75" customHeight="1" x14ac:dyDescent="0.2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</row>
    <row r="110" spans="1:58" ht="15.75" customHeight="1" x14ac:dyDescent="0.2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</row>
    <row r="111" spans="1:58" ht="15.75" customHeight="1" x14ac:dyDescent="0.2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</row>
    <row r="112" spans="1:58" ht="15.75" customHeight="1" x14ac:dyDescent="0.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</row>
    <row r="113" spans="1:58" ht="15.75" customHeight="1" x14ac:dyDescent="0.2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</row>
    <row r="114" spans="1:58" ht="15.75" customHeight="1" x14ac:dyDescent="0.2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</row>
    <row r="115" spans="1:58" ht="15.75" customHeight="1" x14ac:dyDescent="0.2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</row>
    <row r="116" spans="1:58" ht="15.75" customHeight="1" x14ac:dyDescent="0.2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</row>
    <row r="117" spans="1:58" ht="15.75" customHeight="1" x14ac:dyDescent="0.2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</row>
    <row r="118" spans="1:58" ht="15.75" customHeight="1" x14ac:dyDescent="0.2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</row>
    <row r="119" spans="1:58" ht="15.75" customHeight="1" x14ac:dyDescent="0.2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</row>
    <row r="120" spans="1:58" ht="15.75" customHeight="1" x14ac:dyDescent="0.2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</row>
    <row r="121" spans="1:58" ht="15.75" customHeight="1" x14ac:dyDescent="0.2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</row>
    <row r="122" spans="1:58" ht="15.75" customHeight="1" x14ac:dyDescent="0.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</row>
    <row r="123" spans="1:58" ht="15.75" customHeight="1" x14ac:dyDescent="0.2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</row>
    <row r="124" spans="1:58" ht="15.75" customHeight="1" x14ac:dyDescent="0.2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</row>
    <row r="125" spans="1:58" ht="15.75" customHeight="1" x14ac:dyDescent="0.2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</row>
    <row r="126" spans="1:58" ht="15.75" customHeight="1" x14ac:dyDescent="0.2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</row>
    <row r="127" spans="1:58" ht="15.75" customHeight="1" x14ac:dyDescent="0.2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</row>
    <row r="128" spans="1:58" ht="15.75" customHeight="1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</row>
    <row r="129" spans="1:58" ht="15.75" customHeight="1" x14ac:dyDescent="0.2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</row>
    <row r="130" spans="1:58" ht="15.75" customHeight="1" x14ac:dyDescent="0.2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</row>
    <row r="131" spans="1:58" ht="15.75" customHeight="1" x14ac:dyDescent="0.2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</row>
    <row r="132" spans="1:58" ht="15.75" customHeight="1" x14ac:dyDescent="0.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</row>
    <row r="133" spans="1:58" ht="15.75" customHeight="1" x14ac:dyDescent="0.2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</row>
    <row r="134" spans="1:58" ht="15.75" customHeight="1" x14ac:dyDescent="0.2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</row>
    <row r="135" spans="1:58" ht="15.75" customHeight="1" x14ac:dyDescent="0.2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</row>
    <row r="136" spans="1:58" ht="15.75" customHeight="1" x14ac:dyDescent="0.2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</row>
    <row r="137" spans="1:58" ht="15.75" customHeight="1" x14ac:dyDescent="0.2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</row>
    <row r="138" spans="1:58" ht="15.75" customHeight="1" x14ac:dyDescent="0.2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</row>
    <row r="139" spans="1:58" ht="15.75" customHeight="1" x14ac:dyDescent="0.2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</row>
    <row r="140" spans="1:58" ht="15.75" customHeight="1" x14ac:dyDescent="0.2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</row>
    <row r="141" spans="1:58" ht="15.75" customHeight="1" x14ac:dyDescent="0.2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</row>
    <row r="142" spans="1:58" ht="15.75" customHeight="1" x14ac:dyDescent="0.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</row>
    <row r="143" spans="1:58" ht="15.75" customHeight="1" x14ac:dyDescent="0.2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</row>
    <row r="144" spans="1:58" ht="15.75" customHeight="1" x14ac:dyDescent="0.2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</row>
    <row r="145" spans="1:58" ht="15.75" customHeight="1" x14ac:dyDescent="0.2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</row>
    <row r="146" spans="1:58" ht="15.75" customHeight="1" x14ac:dyDescent="0.2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</row>
    <row r="147" spans="1:58" ht="15.75" customHeight="1" x14ac:dyDescent="0.2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</row>
    <row r="148" spans="1:58" ht="15.75" customHeight="1" x14ac:dyDescent="0.2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</row>
    <row r="149" spans="1:58" ht="15.75" customHeight="1" x14ac:dyDescent="0.2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</row>
    <row r="150" spans="1:58" ht="15.75" customHeight="1" x14ac:dyDescent="0.2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</row>
    <row r="151" spans="1:58" ht="15.75" customHeight="1" x14ac:dyDescent="0.2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</row>
    <row r="152" spans="1:58" ht="15.75" customHeight="1" x14ac:dyDescent="0.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</row>
    <row r="153" spans="1:58" ht="15.75" customHeight="1" x14ac:dyDescent="0.2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</row>
    <row r="154" spans="1:58" ht="15.75" customHeight="1" x14ac:dyDescent="0.2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</row>
    <row r="155" spans="1:58" ht="15.75" customHeight="1" x14ac:dyDescent="0.2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</row>
    <row r="156" spans="1:58" ht="15.75" customHeight="1" x14ac:dyDescent="0.2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</row>
    <row r="157" spans="1:58" ht="15.75" customHeight="1" x14ac:dyDescent="0.2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</row>
    <row r="158" spans="1:58" ht="15.75" customHeight="1" x14ac:dyDescent="0.2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</row>
    <row r="159" spans="1:58" ht="15.75" customHeight="1" x14ac:dyDescent="0.2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</row>
    <row r="160" spans="1:58" ht="15.75" customHeight="1" x14ac:dyDescent="0.2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</row>
    <row r="161" spans="1:58" ht="15.75" customHeight="1" x14ac:dyDescent="0.2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</row>
    <row r="162" spans="1:58" ht="15.75" customHeight="1" x14ac:dyDescent="0.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</row>
    <row r="163" spans="1:58" ht="15.75" customHeight="1" x14ac:dyDescent="0.2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</row>
    <row r="164" spans="1:58" ht="15.75" customHeight="1" x14ac:dyDescent="0.2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</row>
    <row r="165" spans="1:58" ht="15.75" customHeight="1" x14ac:dyDescent="0.2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</row>
    <row r="166" spans="1:58" ht="15.75" customHeight="1" x14ac:dyDescent="0.2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</row>
    <row r="167" spans="1:58" ht="15.75" customHeight="1" x14ac:dyDescent="0.2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</row>
    <row r="168" spans="1:58" ht="15.75" customHeight="1" x14ac:dyDescent="0.2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</row>
    <row r="169" spans="1:58" ht="15.75" customHeight="1" x14ac:dyDescent="0.2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</row>
    <row r="170" spans="1:58" ht="15.75" customHeight="1" x14ac:dyDescent="0.2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</row>
    <row r="171" spans="1:58" ht="15.75" customHeight="1" x14ac:dyDescent="0.2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</row>
    <row r="172" spans="1:58" ht="15.75" customHeight="1" x14ac:dyDescent="0.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</row>
    <row r="173" spans="1:58" ht="15.75" customHeight="1" x14ac:dyDescent="0.2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</row>
    <row r="174" spans="1:58" ht="15.75" customHeight="1" x14ac:dyDescent="0.2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</row>
    <row r="175" spans="1:58" ht="15.75" customHeight="1" x14ac:dyDescent="0.2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</row>
    <row r="176" spans="1:58" ht="15.75" customHeight="1" x14ac:dyDescent="0.2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</row>
    <row r="177" spans="1:58" ht="15.75" customHeight="1" x14ac:dyDescent="0.2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</row>
    <row r="178" spans="1:58" ht="15.75" customHeight="1" x14ac:dyDescent="0.2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</row>
    <row r="179" spans="1:58" ht="15.75" customHeight="1" x14ac:dyDescent="0.2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</row>
    <row r="180" spans="1:58" ht="15.75" customHeight="1" x14ac:dyDescent="0.2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</row>
    <row r="181" spans="1:58" ht="15.75" customHeight="1" x14ac:dyDescent="0.2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</row>
    <row r="182" spans="1:58" ht="15.75" customHeight="1" x14ac:dyDescent="0.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</row>
    <row r="183" spans="1:58" ht="15.75" customHeight="1" x14ac:dyDescent="0.2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</row>
    <row r="184" spans="1:58" ht="15.75" customHeight="1" x14ac:dyDescent="0.2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</row>
    <row r="185" spans="1:58" ht="15.75" customHeight="1" x14ac:dyDescent="0.2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</row>
    <row r="186" spans="1:58" ht="15.75" customHeight="1" x14ac:dyDescent="0.2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</row>
    <row r="187" spans="1:58" ht="15.75" customHeight="1" x14ac:dyDescent="0.2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</row>
    <row r="188" spans="1:58" ht="15.75" customHeight="1" x14ac:dyDescent="0.2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</row>
    <row r="189" spans="1:58" ht="15.75" customHeight="1" x14ac:dyDescent="0.2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</row>
    <row r="190" spans="1:58" ht="15.75" customHeight="1" x14ac:dyDescent="0.2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</row>
    <row r="191" spans="1:58" ht="15.75" customHeight="1" x14ac:dyDescent="0.2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</row>
    <row r="192" spans="1:58" ht="15.75" customHeight="1" x14ac:dyDescent="0.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</row>
    <row r="193" spans="1:58" ht="15.75" customHeight="1" x14ac:dyDescent="0.2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</row>
    <row r="194" spans="1:58" ht="15.75" customHeight="1" x14ac:dyDescent="0.2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</row>
    <row r="195" spans="1:58" ht="15.75" customHeight="1" x14ac:dyDescent="0.2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</row>
    <row r="196" spans="1:58" ht="15.75" customHeight="1" x14ac:dyDescent="0.2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</row>
    <row r="197" spans="1:58" ht="15.75" customHeight="1" x14ac:dyDescent="0.2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</row>
    <row r="198" spans="1:58" ht="15.75" customHeight="1" x14ac:dyDescent="0.2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</row>
    <row r="199" spans="1:58" ht="15.75" customHeight="1" x14ac:dyDescent="0.2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</row>
    <row r="200" spans="1:58" ht="15.75" customHeight="1" x14ac:dyDescent="0.2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</row>
    <row r="201" spans="1:58" ht="15.75" customHeight="1" x14ac:dyDescent="0.2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</row>
    <row r="202" spans="1:58" ht="15.75" customHeight="1" x14ac:dyDescent="0.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</row>
    <row r="203" spans="1:58" ht="15.75" customHeight="1" x14ac:dyDescent="0.2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</row>
    <row r="204" spans="1:58" ht="15.75" customHeight="1" x14ac:dyDescent="0.2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</row>
    <row r="205" spans="1:58" ht="15.75" customHeight="1" x14ac:dyDescent="0.2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</row>
    <row r="206" spans="1:58" ht="15.75" customHeight="1" x14ac:dyDescent="0.2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</row>
    <row r="207" spans="1:58" ht="15.75" customHeight="1" x14ac:dyDescent="0.2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</row>
    <row r="208" spans="1:58" ht="15.75" customHeight="1" x14ac:dyDescent="0.2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</row>
    <row r="209" spans="1:58" ht="15.75" customHeight="1" x14ac:dyDescent="0.2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</row>
    <row r="210" spans="1:58" ht="15.75" customHeight="1" x14ac:dyDescent="0.2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</row>
    <row r="211" spans="1:58" ht="15.75" customHeight="1" x14ac:dyDescent="0.2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</row>
    <row r="212" spans="1:58" ht="15.75" customHeight="1" x14ac:dyDescent="0.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</row>
    <row r="213" spans="1:58" ht="15.75" customHeight="1" x14ac:dyDescent="0.2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</row>
    <row r="214" spans="1:58" ht="15.75" customHeight="1" x14ac:dyDescent="0.2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</row>
    <row r="215" spans="1:58" ht="15.75" customHeight="1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</row>
    <row r="216" spans="1:58" ht="15.75" customHeight="1" x14ac:dyDescent="0.2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</row>
    <row r="217" spans="1:58" ht="15.75" customHeight="1" x14ac:dyDescent="0.2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</row>
    <row r="218" spans="1:58" ht="15.75" customHeight="1" x14ac:dyDescent="0.2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</row>
    <row r="219" spans="1:58" ht="15.75" customHeight="1" x14ac:dyDescent="0.2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</row>
    <row r="220" spans="1:58" ht="15.75" customHeight="1" x14ac:dyDescent="0.2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</row>
    <row r="221" spans="1:58" ht="15.75" customHeight="1" x14ac:dyDescent="0.2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</row>
    <row r="222" spans="1:58" ht="15.75" customHeight="1" x14ac:dyDescent="0.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</row>
    <row r="223" spans="1:58" ht="15.75" customHeight="1" x14ac:dyDescent="0.2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</row>
    <row r="224" spans="1:58" ht="15.75" customHeight="1" x14ac:dyDescent="0.2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</row>
    <row r="225" spans="1:58" ht="15.75" customHeight="1" x14ac:dyDescent="0.2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</row>
    <row r="226" spans="1:58" ht="15.75" customHeight="1" x14ac:dyDescent="0.2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</row>
    <row r="227" spans="1:58" ht="15.75" customHeight="1" x14ac:dyDescent="0.2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</row>
    <row r="228" spans="1:58" ht="15.75" customHeight="1" x14ac:dyDescent="0.2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</row>
    <row r="229" spans="1:58" ht="15.75" customHeight="1" x14ac:dyDescent="0.2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</row>
    <row r="230" spans="1:58" ht="15.75" customHeight="1" x14ac:dyDescent="0.2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</row>
    <row r="231" spans="1:58" ht="15.75" customHeight="1" x14ac:dyDescent="0.2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</row>
    <row r="232" spans="1:58" ht="15.75" customHeight="1" x14ac:dyDescent="0.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</row>
    <row r="233" spans="1:58" ht="15.75" customHeight="1" x14ac:dyDescent="0.2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</row>
    <row r="234" spans="1:58" ht="15.75" customHeight="1" x14ac:dyDescent="0.2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</row>
    <row r="235" spans="1:58" ht="15.75" customHeight="1" x14ac:dyDescent="0.2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</row>
    <row r="236" spans="1:58" ht="15.75" customHeight="1" x14ac:dyDescent="0.2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</row>
    <row r="237" spans="1:58" ht="15.75" customHeight="1" x14ac:dyDescent="0.2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</row>
    <row r="238" spans="1:58" ht="15.75" customHeight="1" x14ac:dyDescent="0.2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</row>
    <row r="239" spans="1:58" ht="15.75" customHeight="1" x14ac:dyDescent="0.2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</row>
    <row r="240" spans="1:58" ht="15.75" customHeight="1" x14ac:dyDescent="0.2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</row>
    <row r="241" spans="1:58" ht="15.75" customHeight="1" x14ac:dyDescent="0.2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</row>
    <row r="242" spans="1:58" ht="15.75" customHeight="1" x14ac:dyDescent="0.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</row>
    <row r="243" spans="1:58" ht="15.75" customHeight="1" x14ac:dyDescent="0.2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</row>
    <row r="244" spans="1:58" ht="15.75" customHeight="1" x14ac:dyDescent="0.2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</row>
    <row r="245" spans="1:58" ht="15.75" customHeight="1" x14ac:dyDescent="0.2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</row>
    <row r="246" spans="1:58" ht="15.75" customHeight="1" x14ac:dyDescent="0.2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</row>
    <row r="247" spans="1:58" ht="15.75" customHeight="1" x14ac:dyDescent="0.2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</row>
    <row r="248" spans="1:58" ht="15.75" customHeight="1" x14ac:dyDescent="0.2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</row>
    <row r="249" spans="1:58" ht="15.75" customHeight="1" x14ac:dyDescent="0.2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</row>
    <row r="250" spans="1:58" ht="15.75" customHeight="1" x14ac:dyDescent="0.2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</row>
    <row r="251" spans="1:58" ht="15.75" customHeight="1" x14ac:dyDescent="0.2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</row>
    <row r="252" spans="1:58" ht="15.75" customHeight="1" x14ac:dyDescent="0.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</row>
    <row r="253" spans="1:58" ht="15.75" customHeight="1" x14ac:dyDescent="0.2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</row>
    <row r="254" spans="1:58" ht="15.75" customHeight="1" x14ac:dyDescent="0.2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</row>
    <row r="255" spans="1:58" ht="15.75" customHeight="1" x14ac:dyDescent="0.2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</row>
    <row r="256" spans="1:58" ht="15.75" customHeight="1" x14ac:dyDescent="0.2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</row>
    <row r="257" spans="1:58" ht="15.75" customHeight="1" x14ac:dyDescent="0.2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</row>
    <row r="258" spans="1:58" ht="15.75" customHeight="1" x14ac:dyDescent="0.2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</row>
    <row r="259" spans="1:58" ht="15.75" customHeight="1" x14ac:dyDescent="0.2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</row>
    <row r="260" spans="1:58" ht="15.75" customHeight="1" x14ac:dyDescent="0.2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</row>
    <row r="261" spans="1:58" ht="15.75" customHeight="1" x14ac:dyDescent="0.2"/>
    <row r="262" spans="1:58" ht="15.75" customHeight="1" x14ac:dyDescent="0.2"/>
    <row r="263" spans="1:58" ht="15.75" customHeight="1" x14ac:dyDescent="0.2"/>
    <row r="264" spans="1:58" ht="15.75" customHeight="1" x14ac:dyDescent="0.2"/>
    <row r="265" spans="1:58" ht="15.75" customHeight="1" x14ac:dyDescent="0.2"/>
    <row r="266" spans="1:58" ht="15.75" customHeight="1" x14ac:dyDescent="0.2"/>
    <row r="267" spans="1:58" ht="15.75" customHeight="1" x14ac:dyDescent="0.2"/>
    <row r="268" spans="1:58" ht="15.75" customHeight="1" x14ac:dyDescent="0.2"/>
    <row r="269" spans="1:58" ht="15.75" customHeight="1" x14ac:dyDescent="0.2"/>
    <row r="270" spans="1:58" ht="15.75" customHeight="1" x14ac:dyDescent="0.2"/>
    <row r="271" spans="1:58" ht="15.75" customHeight="1" x14ac:dyDescent="0.2"/>
    <row r="272" spans="1:58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</sheetData>
  <pageMargins left="0.75" right="0.75" top="1" bottom="1" header="0" footer="0"/>
  <pageSetup orientation="portrait"/>
  <headerFooter>
    <oddFooter>&amp;L000000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012"/>
  <sheetViews>
    <sheetView showGridLines="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G8" sqref="G8"/>
    </sheetView>
  </sheetViews>
  <sheetFormatPr baseColWidth="10" defaultColWidth="11.25" defaultRowHeight="15" customHeight="1" x14ac:dyDescent="0.2"/>
  <cols>
    <col min="1" max="4" width="9.5" customWidth="1"/>
    <col min="5" max="5" width="10.75" customWidth="1"/>
    <col min="6" max="58" width="9.5" customWidth="1"/>
    <col min="59" max="59" width="6.5" customWidth="1"/>
    <col min="60" max="65" width="9.5" customWidth="1"/>
  </cols>
  <sheetData>
    <row r="1" spans="1:86" ht="19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143</v>
      </c>
      <c r="G1" s="1" t="s">
        <v>137</v>
      </c>
      <c r="H1" s="1" t="s">
        <v>144</v>
      </c>
      <c r="I1" s="1" t="s">
        <v>145</v>
      </c>
      <c r="J1" s="1" t="s">
        <v>22</v>
      </c>
      <c r="K1" s="2" t="s">
        <v>23</v>
      </c>
      <c r="L1" s="1" t="s">
        <v>146</v>
      </c>
      <c r="M1" s="1" t="s">
        <v>135</v>
      </c>
      <c r="N1" s="1" t="s">
        <v>147</v>
      </c>
      <c r="O1" s="1" t="s">
        <v>148</v>
      </c>
      <c r="P1" s="1" t="s">
        <v>149</v>
      </c>
      <c r="Q1" s="1" t="s">
        <v>29</v>
      </c>
      <c r="R1" s="1" t="s">
        <v>150</v>
      </c>
      <c r="S1" s="1" t="s">
        <v>116</v>
      </c>
      <c r="T1" s="1" t="s">
        <v>80</v>
      </c>
      <c r="U1" s="1" t="s">
        <v>151</v>
      </c>
      <c r="V1" s="1" t="s">
        <v>152</v>
      </c>
      <c r="W1" s="1" t="s">
        <v>153</v>
      </c>
      <c r="X1" s="1" t="s">
        <v>154</v>
      </c>
      <c r="Y1" s="1" t="s">
        <v>155</v>
      </c>
      <c r="Z1" s="1" t="s">
        <v>156</v>
      </c>
      <c r="AA1" s="1" t="s">
        <v>157</v>
      </c>
      <c r="AB1" s="1" t="s">
        <v>158</v>
      </c>
      <c r="AC1" s="1" t="s">
        <v>159</v>
      </c>
      <c r="AD1" s="1" t="s">
        <v>79</v>
      </c>
      <c r="AE1" s="1" t="s">
        <v>118</v>
      </c>
      <c r="AF1" s="1" t="s">
        <v>160</v>
      </c>
      <c r="AG1" s="1" t="s">
        <v>74</v>
      </c>
      <c r="AH1" s="1" t="s">
        <v>75</v>
      </c>
      <c r="AI1" s="1" t="s">
        <v>130</v>
      </c>
      <c r="AJ1" s="1" t="s">
        <v>161</v>
      </c>
      <c r="AK1" s="1" t="s">
        <v>78</v>
      </c>
      <c r="AL1" s="1" t="s">
        <v>162</v>
      </c>
      <c r="AM1" s="1" t="s">
        <v>76</v>
      </c>
      <c r="AN1" s="1" t="s">
        <v>163</v>
      </c>
      <c r="AO1" s="1" t="s">
        <v>164</v>
      </c>
      <c r="AP1" s="1" t="s">
        <v>165</v>
      </c>
      <c r="AQ1" s="1" t="s">
        <v>127</v>
      </c>
      <c r="AR1" s="1" t="s">
        <v>166</v>
      </c>
      <c r="AS1" s="1" t="s">
        <v>167</v>
      </c>
      <c r="AT1" s="1" t="s">
        <v>168</v>
      </c>
      <c r="AU1" s="1" t="s">
        <v>129</v>
      </c>
      <c r="AV1" s="1" t="s">
        <v>128</v>
      </c>
      <c r="AW1" s="1" t="s">
        <v>169</v>
      </c>
      <c r="AX1" s="1" t="s">
        <v>170</v>
      </c>
      <c r="AY1" s="1" t="s">
        <v>171</v>
      </c>
      <c r="AZ1" s="4" t="s">
        <v>134</v>
      </c>
      <c r="BA1" s="4" t="s">
        <v>172</v>
      </c>
      <c r="BB1" s="1" t="s">
        <v>173</v>
      </c>
      <c r="BC1" s="1" t="s">
        <v>174</v>
      </c>
      <c r="BD1" s="1" t="s">
        <v>175</v>
      </c>
      <c r="BE1" s="1" t="s">
        <v>61</v>
      </c>
      <c r="BF1" s="1" t="s">
        <v>140</v>
      </c>
      <c r="BG1" s="35" t="s">
        <v>85</v>
      </c>
      <c r="BH1" s="19" t="s">
        <v>176</v>
      </c>
      <c r="BI1" s="36" t="s">
        <v>177</v>
      </c>
      <c r="BJ1" s="36" t="s">
        <v>105</v>
      </c>
      <c r="BK1" s="37" t="s">
        <v>106</v>
      </c>
      <c r="BL1" s="37" t="s">
        <v>86</v>
      </c>
      <c r="BM1" s="1" t="s">
        <v>55</v>
      </c>
    </row>
    <row r="2" spans="1:86" ht="19.5" customHeight="1" x14ac:dyDescent="0.2">
      <c r="A2" s="6"/>
      <c r="B2" s="6"/>
      <c r="C2" s="6"/>
      <c r="D2" s="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4"/>
      <c r="AL2" s="4"/>
      <c r="AM2" s="4"/>
      <c r="AN2" s="4"/>
      <c r="AO2" s="4"/>
      <c r="AP2" s="1"/>
      <c r="AQ2" s="1"/>
      <c r="AR2" s="1"/>
      <c r="AS2" s="1"/>
      <c r="AT2" s="1"/>
      <c r="AU2" s="10"/>
      <c r="AV2" s="10"/>
      <c r="AW2" s="10"/>
      <c r="AX2" s="10"/>
      <c r="AY2" s="10"/>
      <c r="AZ2" s="9"/>
      <c r="BA2" s="9"/>
      <c r="BB2" s="1"/>
      <c r="BC2" s="1"/>
      <c r="BD2" s="10"/>
      <c r="BE2" s="1"/>
      <c r="BF2" s="1"/>
      <c r="BG2" s="1"/>
      <c r="BH2" s="1"/>
      <c r="BI2" s="1"/>
      <c r="BJ2" s="1"/>
      <c r="BK2" s="1"/>
      <c r="BL2" s="1"/>
      <c r="BM2" s="1"/>
    </row>
    <row r="3" spans="1:86" ht="19.5" customHeight="1" x14ac:dyDescent="0.2">
      <c r="A3" s="6">
        <v>2020</v>
      </c>
      <c r="B3" s="6">
        <v>22</v>
      </c>
      <c r="C3" s="17">
        <v>-4</v>
      </c>
      <c r="D3" s="11">
        <v>1</v>
      </c>
      <c r="E3" s="21" t="s">
        <v>178</v>
      </c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6"/>
      <c r="CB3" s="6"/>
      <c r="CC3" s="6"/>
      <c r="CD3" s="6"/>
      <c r="CE3" s="6"/>
      <c r="CF3" s="6"/>
      <c r="CG3" s="6"/>
      <c r="CH3" s="6"/>
    </row>
    <row r="4" spans="1:86" ht="19.5" customHeight="1" x14ac:dyDescent="0.2">
      <c r="A4" s="6">
        <v>2020</v>
      </c>
      <c r="B4" s="6">
        <v>22</v>
      </c>
      <c r="C4" s="17">
        <v>-4</v>
      </c>
      <c r="D4" s="18">
        <v>2</v>
      </c>
      <c r="E4" s="21" t="s">
        <v>178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6"/>
      <c r="CB4" s="6"/>
      <c r="CC4" s="6"/>
      <c r="CD4" s="6"/>
      <c r="CE4" s="6"/>
      <c r="CF4" s="6"/>
      <c r="CG4" s="6"/>
      <c r="CH4" s="6"/>
    </row>
    <row r="5" spans="1:86" ht="19.5" customHeight="1" x14ac:dyDescent="0.2">
      <c r="A5" s="6">
        <v>2020</v>
      </c>
      <c r="B5" s="6">
        <v>22</v>
      </c>
      <c r="C5" s="6">
        <v>-4</v>
      </c>
      <c r="D5" s="20">
        <v>3</v>
      </c>
      <c r="E5" s="21" t="s">
        <v>178</v>
      </c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6"/>
      <c r="CB5" s="6"/>
      <c r="CC5" s="6"/>
      <c r="CD5" s="6"/>
      <c r="CE5" s="6"/>
      <c r="CF5" s="6"/>
      <c r="CG5" s="6"/>
      <c r="CH5" s="6"/>
    </row>
    <row r="6" spans="1:86" ht="19.5" customHeight="1" x14ac:dyDescent="0.2">
      <c r="A6" s="6">
        <v>2020</v>
      </c>
      <c r="B6" s="6">
        <v>22</v>
      </c>
      <c r="C6" s="17">
        <v>-3</v>
      </c>
      <c r="D6" s="11">
        <v>1</v>
      </c>
      <c r="E6" s="21" t="s">
        <v>178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6"/>
      <c r="CB6" s="6"/>
      <c r="CC6" s="6"/>
      <c r="CD6" s="6"/>
      <c r="CE6" s="6"/>
      <c r="CF6" s="6"/>
      <c r="CG6" s="6"/>
      <c r="CH6" s="6"/>
    </row>
    <row r="7" spans="1:86" ht="19.5" customHeight="1" x14ac:dyDescent="0.2">
      <c r="A7" s="6">
        <v>2020</v>
      </c>
      <c r="B7" s="6">
        <v>22</v>
      </c>
      <c r="C7" s="17">
        <v>-3</v>
      </c>
      <c r="D7" s="18">
        <v>2</v>
      </c>
      <c r="E7" s="21" t="s">
        <v>178</v>
      </c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6"/>
      <c r="CB7" s="6"/>
      <c r="CC7" s="6"/>
      <c r="CD7" s="6"/>
      <c r="CE7" s="6"/>
      <c r="CF7" s="6"/>
      <c r="CG7" s="6"/>
      <c r="CH7" s="6"/>
    </row>
    <row r="8" spans="1:86" ht="19.5" customHeight="1" x14ac:dyDescent="0.2">
      <c r="A8" s="6">
        <v>2020</v>
      </c>
      <c r="B8" s="6">
        <v>22</v>
      </c>
      <c r="C8" s="6">
        <v>-3</v>
      </c>
      <c r="D8" s="20">
        <v>3</v>
      </c>
      <c r="E8" s="21" t="s">
        <v>178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6"/>
      <c r="CB8" s="6"/>
      <c r="CC8" s="6"/>
      <c r="CD8" s="6"/>
      <c r="CE8" s="6"/>
      <c r="CF8" s="6"/>
      <c r="CG8" s="6"/>
      <c r="CH8" s="6"/>
    </row>
    <row r="9" spans="1:86" ht="19.5" customHeight="1" x14ac:dyDescent="0.2">
      <c r="A9" s="6">
        <v>2020</v>
      </c>
      <c r="B9" s="6">
        <v>22</v>
      </c>
      <c r="C9" s="17">
        <v>-2</v>
      </c>
      <c r="D9" s="11">
        <v>1</v>
      </c>
      <c r="E9" s="21" t="s">
        <v>178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6"/>
      <c r="CB9" s="6"/>
      <c r="CC9" s="6"/>
      <c r="CD9" s="6"/>
      <c r="CE9" s="6"/>
      <c r="CF9" s="6"/>
      <c r="CG9" s="6"/>
      <c r="CH9" s="6"/>
    </row>
    <row r="10" spans="1:86" ht="19.5" customHeight="1" x14ac:dyDescent="0.2">
      <c r="A10" s="6">
        <v>2020</v>
      </c>
      <c r="B10" s="6">
        <v>22</v>
      </c>
      <c r="C10" s="17">
        <v>-2</v>
      </c>
      <c r="D10" s="18">
        <v>2</v>
      </c>
      <c r="E10" s="21" t="s">
        <v>178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6"/>
      <c r="CB10" s="6"/>
      <c r="CC10" s="6"/>
      <c r="CD10" s="6"/>
      <c r="CE10" s="6"/>
      <c r="CF10" s="6"/>
      <c r="CG10" s="6"/>
      <c r="CH10" s="6"/>
    </row>
    <row r="11" spans="1:86" ht="19.5" customHeight="1" x14ac:dyDescent="0.2">
      <c r="A11" s="6">
        <v>2020</v>
      </c>
      <c r="B11" s="6">
        <v>22</v>
      </c>
      <c r="C11" s="6">
        <v>-2</v>
      </c>
      <c r="D11" s="20">
        <v>3</v>
      </c>
      <c r="E11" s="21" t="s">
        <v>178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6"/>
      <c r="CB11" s="6"/>
      <c r="CC11" s="6"/>
      <c r="CD11" s="6"/>
      <c r="CE11" s="6"/>
      <c r="CF11" s="6"/>
      <c r="CG11" s="6"/>
      <c r="CH11" s="6"/>
    </row>
    <row r="12" spans="1:86" ht="19.5" customHeight="1" x14ac:dyDescent="0.2">
      <c r="A12" s="6">
        <v>2020</v>
      </c>
      <c r="B12" s="6">
        <v>22</v>
      </c>
      <c r="C12" s="17">
        <v>-1</v>
      </c>
      <c r="D12" s="11">
        <v>1</v>
      </c>
      <c r="E12" s="21" t="s">
        <v>178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24"/>
      <c r="CB12" s="24"/>
      <c r="CC12" s="6"/>
      <c r="CD12" s="6"/>
      <c r="CE12" s="6"/>
      <c r="CF12" s="6"/>
      <c r="CG12" s="6"/>
      <c r="CH12" s="6"/>
    </row>
    <row r="13" spans="1:86" ht="19.5" customHeight="1" x14ac:dyDescent="0.2">
      <c r="A13" s="6">
        <v>2020</v>
      </c>
      <c r="B13" s="6">
        <v>22</v>
      </c>
      <c r="C13" s="17">
        <v>-1</v>
      </c>
      <c r="D13" s="18">
        <v>2</v>
      </c>
      <c r="E13" s="21" t="s">
        <v>178</v>
      </c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24"/>
      <c r="CB13" s="24"/>
      <c r="CC13" s="6"/>
      <c r="CD13" s="6"/>
      <c r="CE13" s="6"/>
      <c r="CF13" s="6"/>
      <c r="CG13" s="6"/>
      <c r="CH13" s="6"/>
    </row>
    <row r="14" spans="1:86" ht="19.5" customHeight="1" x14ac:dyDescent="0.2">
      <c r="A14" s="6">
        <v>2020</v>
      </c>
      <c r="B14" s="6">
        <v>22</v>
      </c>
      <c r="C14" s="6">
        <v>-1</v>
      </c>
      <c r="D14" s="20">
        <v>3</v>
      </c>
      <c r="E14" s="21" t="s">
        <v>178</v>
      </c>
      <c r="F14" s="25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30"/>
      <c r="Z14" s="30"/>
      <c r="AA14" s="26"/>
      <c r="AB14" s="26"/>
      <c r="AC14" s="26"/>
      <c r="AD14" s="26"/>
      <c r="AE14" s="30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30"/>
      <c r="BY14" s="30"/>
      <c r="BZ14" s="30"/>
      <c r="CA14" s="24"/>
      <c r="CB14" s="24"/>
      <c r="CC14" s="6"/>
      <c r="CD14" s="6"/>
      <c r="CE14" s="6"/>
      <c r="CF14" s="6"/>
      <c r="CG14" s="6"/>
      <c r="CH14" s="6"/>
    </row>
    <row r="15" spans="1:86" ht="19.5" customHeight="1" x14ac:dyDescent="0.2">
      <c r="A15" s="6">
        <v>2020</v>
      </c>
      <c r="B15" s="6">
        <v>22</v>
      </c>
      <c r="C15" s="17">
        <v>0</v>
      </c>
      <c r="D15" s="11">
        <v>1</v>
      </c>
      <c r="E15" s="21" t="s">
        <v>178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1"/>
    </row>
    <row r="16" spans="1:86" ht="19.5" customHeight="1" x14ac:dyDescent="0.2">
      <c r="A16" s="6">
        <v>2020</v>
      </c>
      <c r="B16" s="6">
        <v>22</v>
      </c>
      <c r="C16" s="17">
        <v>0</v>
      </c>
      <c r="D16" s="18">
        <v>2</v>
      </c>
      <c r="E16" s="21" t="s">
        <v>178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1"/>
    </row>
    <row r="17" spans="1:65" ht="19.5" customHeight="1" x14ac:dyDescent="0.2">
      <c r="A17" s="6">
        <v>2020</v>
      </c>
      <c r="B17" s="6">
        <v>22</v>
      </c>
      <c r="C17" s="6">
        <v>0</v>
      </c>
      <c r="D17" s="20">
        <v>3</v>
      </c>
      <c r="E17" s="21" t="s">
        <v>178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1"/>
    </row>
    <row r="18" spans="1:65" ht="19.5" customHeight="1" x14ac:dyDescent="0.2">
      <c r="A18" s="6">
        <v>2020</v>
      </c>
      <c r="B18" s="6">
        <v>22</v>
      </c>
      <c r="C18" s="17">
        <v>1</v>
      </c>
      <c r="D18" s="11">
        <v>1</v>
      </c>
      <c r="E18" s="21" t="s">
        <v>178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1"/>
    </row>
    <row r="19" spans="1:65" ht="19.5" customHeight="1" x14ac:dyDescent="0.2">
      <c r="A19" s="6">
        <v>2020</v>
      </c>
      <c r="B19" s="6">
        <v>22</v>
      </c>
      <c r="C19" s="17">
        <v>1</v>
      </c>
      <c r="D19" s="18">
        <v>2</v>
      </c>
      <c r="E19" s="21" t="s">
        <v>178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1"/>
    </row>
    <row r="20" spans="1:65" ht="19.5" customHeight="1" x14ac:dyDescent="0.2">
      <c r="A20" s="6">
        <v>2020</v>
      </c>
      <c r="B20" s="6">
        <v>22</v>
      </c>
      <c r="C20" s="6">
        <v>1</v>
      </c>
      <c r="D20" s="20">
        <v>3</v>
      </c>
      <c r="E20" s="21" t="s">
        <v>178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1"/>
    </row>
    <row r="21" spans="1:65" ht="19.5" customHeight="1" x14ac:dyDescent="0.2">
      <c r="A21" s="6">
        <v>2020</v>
      </c>
      <c r="B21" s="6">
        <v>22</v>
      </c>
      <c r="C21" s="17">
        <v>2</v>
      </c>
      <c r="D21" s="11">
        <v>1</v>
      </c>
      <c r="E21" s="21" t="s">
        <v>178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1"/>
    </row>
    <row r="22" spans="1:65" ht="19.5" customHeight="1" x14ac:dyDescent="0.2">
      <c r="A22" s="6">
        <v>2020</v>
      </c>
      <c r="B22" s="6">
        <v>22</v>
      </c>
      <c r="C22" s="17">
        <v>2</v>
      </c>
      <c r="D22" s="18">
        <v>2</v>
      </c>
      <c r="E22" s="21" t="s">
        <v>178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1"/>
    </row>
    <row r="23" spans="1:65" ht="19.5" customHeight="1" x14ac:dyDescent="0.2">
      <c r="A23" s="6">
        <v>2020</v>
      </c>
      <c r="B23" s="6">
        <v>22</v>
      </c>
      <c r="C23" s="6">
        <v>2</v>
      </c>
      <c r="D23" s="20">
        <v>3</v>
      </c>
      <c r="E23" s="21" t="s">
        <v>178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1"/>
    </row>
    <row r="24" spans="1:65" ht="19.5" customHeight="1" x14ac:dyDescent="0.2">
      <c r="A24" s="6">
        <v>2020</v>
      </c>
      <c r="B24" s="6">
        <v>22</v>
      </c>
      <c r="C24" s="17">
        <v>3</v>
      </c>
      <c r="D24" s="11">
        <v>1</v>
      </c>
      <c r="E24" s="21" t="s">
        <v>178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1"/>
    </row>
    <row r="25" spans="1:65" ht="19.5" customHeight="1" x14ac:dyDescent="0.2">
      <c r="A25" s="6">
        <v>2020</v>
      </c>
      <c r="B25" s="6">
        <v>22</v>
      </c>
      <c r="C25" s="17">
        <v>3</v>
      </c>
      <c r="D25" s="18">
        <v>2</v>
      </c>
      <c r="E25" s="21" t="s">
        <v>178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1"/>
    </row>
    <row r="26" spans="1:65" ht="19.5" customHeight="1" x14ac:dyDescent="0.2">
      <c r="A26" s="6">
        <v>2020</v>
      </c>
      <c r="B26" s="6">
        <v>22</v>
      </c>
      <c r="C26" s="6">
        <v>3</v>
      </c>
      <c r="D26" s="20">
        <v>3</v>
      </c>
      <c r="E26" s="21" t="s">
        <v>178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1"/>
    </row>
    <row r="27" spans="1:65" ht="19.5" customHeight="1" x14ac:dyDescent="0.2">
      <c r="A27" s="6">
        <v>2020</v>
      </c>
      <c r="B27" s="6">
        <v>22</v>
      </c>
      <c r="C27" s="17">
        <v>4</v>
      </c>
      <c r="D27" s="11">
        <v>1</v>
      </c>
      <c r="E27" s="21" t="s">
        <v>178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1"/>
    </row>
    <row r="28" spans="1:65" ht="19.5" customHeight="1" x14ac:dyDescent="0.2">
      <c r="A28" s="6">
        <v>2020</v>
      </c>
      <c r="B28" s="6">
        <v>22</v>
      </c>
      <c r="C28" s="17">
        <v>4</v>
      </c>
      <c r="D28" s="18">
        <v>2</v>
      </c>
      <c r="E28" s="21" t="s">
        <v>178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1"/>
    </row>
    <row r="29" spans="1:65" ht="19.5" customHeight="1" x14ac:dyDescent="0.2">
      <c r="A29" s="6">
        <v>2020</v>
      </c>
      <c r="B29" s="6">
        <v>22</v>
      </c>
      <c r="C29" s="6">
        <v>4</v>
      </c>
      <c r="D29" s="20">
        <v>3</v>
      </c>
      <c r="E29" s="21" t="s">
        <v>178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1"/>
    </row>
    <row r="30" spans="1:65" ht="19.5" customHeight="1" x14ac:dyDescent="0.2">
      <c r="A30" s="6">
        <v>2020</v>
      </c>
      <c r="B30" s="6">
        <v>22</v>
      </c>
      <c r="C30" s="17">
        <v>5</v>
      </c>
      <c r="D30" s="11">
        <v>1</v>
      </c>
      <c r="E30" s="21" t="s">
        <v>178</v>
      </c>
      <c r="F30" s="2"/>
      <c r="G30" s="2"/>
      <c r="H30" s="2"/>
      <c r="I30" s="2"/>
      <c r="J30" s="2"/>
      <c r="K30" s="38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38"/>
      <c r="BK30" s="38"/>
      <c r="BL30" s="38"/>
      <c r="BM30" s="1"/>
    </row>
    <row r="31" spans="1:65" ht="19.5" customHeight="1" x14ac:dyDescent="0.2">
      <c r="A31" s="6">
        <v>2020</v>
      </c>
      <c r="B31" s="6">
        <v>22</v>
      </c>
      <c r="C31" s="17">
        <v>5</v>
      </c>
      <c r="D31" s="18">
        <v>2</v>
      </c>
      <c r="E31" s="21" t="s">
        <v>178</v>
      </c>
      <c r="F31" s="2"/>
      <c r="G31" s="2"/>
      <c r="H31" s="2"/>
      <c r="I31" s="2"/>
      <c r="J31" s="2"/>
      <c r="K31" s="31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31"/>
      <c r="BK31" s="31"/>
      <c r="BL31" s="31"/>
      <c r="BM31" s="1"/>
    </row>
    <row r="32" spans="1:65" ht="19.5" customHeight="1" x14ac:dyDescent="0.2">
      <c r="A32" s="6">
        <v>2020</v>
      </c>
      <c r="B32" s="6">
        <v>22</v>
      </c>
      <c r="C32" s="6">
        <v>5</v>
      </c>
      <c r="D32" s="20">
        <v>3</v>
      </c>
      <c r="E32" s="21" t="s">
        <v>178</v>
      </c>
      <c r="F32" s="2"/>
      <c r="G32" s="2"/>
      <c r="H32" s="2"/>
      <c r="I32" s="2"/>
      <c r="J32" s="2"/>
      <c r="K32" s="31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31"/>
      <c r="BK32" s="31"/>
      <c r="BL32" s="31"/>
      <c r="BM32" s="1"/>
    </row>
    <row r="33" spans="1:65" ht="19.5" customHeight="1" x14ac:dyDescent="0.2">
      <c r="A33" s="6">
        <v>2020</v>
      </c>
      <c r="B33" s="6">
        <v>22</v>
      </c>
      <c r="C33" s="17">
        <v>6</v>
      </c>
      <c r="D33" s="11">
        <v>1</v>
      </c>
      <c r="E33" s="21" t="s">
        <v>178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1"/>
    </row>
    <row r="34" spans="1:65" ht="19.5" customHeight="1" x14ac:dyDescent="0.2">
      <c r="A34" s="6">
        <v>2020</v>
      </c>
      <c r="B34" s="6">
        <v>22</v>
      </c>
      <c r="C34" s="17">
        <v>6</v>
      </c>
      <c r="D34" s="18">
        <v>2</v>
      </c>
      <c r="E34" s="21" t="s">
        <v>178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1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38"/>
      <c r="BK34" s="38"/>
      <c r="BL34" s="38"/>
      <c r="BM34" s="2"/>
    </row>
    <row r="35" spans="1:65" ht="19.5" customHeight="1" x14ac:dyDescent="0.2">
      <c r="A35" s="6">
        <v>2020</v>
      </c>
      <c r="B35" s="6">
        <v>22</v>
      </c>
      <c r="C35" s="6">
        <v>6</v>
      </c>
      <c r="D35" s="20">
        <v>3</v>
      </c>
      <c r="E35" s="21" t="s">
        <v>178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31"/>
      <c r="BK35" s="31"/>
      <c r="BL35" s="31"/>
      <c r="BM35" s="2"/>
    </row>
    <row r="36" spans="1:65" ht="19.5" customHeight="1" x14ac:dyDescent="0.2">
      <c r="A36" s="6">
        <v>2020</v>
      </c>
      <c r="B36" s="6">
        <v>22</v>
      </c>
      <c r="C36" s="17">
        <v>7</v>
      </c>
      <c r="D36" s="11">
        <v>1</v>
      </c>
      <c r="E36" s="21" t="s">
        <v>178</v>
      </c>
      <c r="F36" s="23"/>
      <c r="G36" s="2"/>
      <c r="H36" s="2"/>
      <c r="I36" s="2"/>
      <c r="J36" s="2"/>
      <c r="K36" s="2"/>
      <c r="L36" s="2"/>
      <c r="M36" s="2"/>
      <c r="N36" s="2"/>
      <c r="O36" s="2"/>
      <c r="P36" s="2"/>
      <c r="Q36" s="1"/>
      <c r="R36" s="2"/>
      <c r="S36" s="2"/>
      <c r="T36" s="2"/>
      <c r="U36" s="2"/>
      <c r="V36" s="2"/>
      <c r="W36" s="2"/>
      <c r="X36" s="2"/>
      <c r="Y36" s="2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1"/>
    </row>
    <row r="37" spans="1:65" ht="19.5" customHeight="1" x14ac:dyDescent="0.2">
      <c r="A37" s="6">
        <v>2020</v>
      </c>
      <c r="B37" s="6">
        <v>22</v>
      </c>
      <c r="C37" s="17">
        <v>7</v>
      </c>
      <c r="D37" s="18">
        <v>2</v>
      </c>
      <c r="E37" s="21" t="s">
        <v>178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38"/>
      <c r="BK37" s="38"/>
      <c r="BL37" s="38"/>
      <c r="BM37" s="1"/>
    </row>
    <row r="38" spans="1:65" ht="19.5" customHeight="1" x14ac:dyDescent="0.2">
      <c r="A38" s="6">
        <v>2020</v>
      </c>
      <c r="B38" s="6">
        <v>22</v>
      </c>
      <c r="C38" s="6">
        <v>7</v>
      </c>
      <c r="D38" s="20">
        <v>3</v>
      </c>
      <c r="E38" s="21" t="s">
        <v>178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31"/>
      <c r="BK38" s="31"/>
      <c r="BL38" s="31"/>
      <c r="BM38" s="1"/>
    </row>
    <row r="39" spans="1:65" ht="19.5" customHeight="1" x14ac:dyDescent="0.2">
      <c r="A39" s="6">
        <v>2020</v>
      </c>
      <c r="B39" s="6">
        <v>22</v>
      </c>
      <c r="C39" s="17">
        <v>8</v>
      </c>
      <c r="D39" s="11">
        <v>1</v>
      </c>
      <c r="E39" s="21" t="s">
        <v>178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31"/>
      <c r="BK39" s="31"/>
      <c r="BL39" s="31"/>
      <c r="BM39" s="1"/>
    </row>
    <row r="40" spans="1:65" ht="19.5" customHeight="1" x14ac:dyDescent="0.2">
      <c r="A40" s="6">
        <v>2020</v>
      </c>
      <c r="B40" s="6">
        <v>22</v>
      </c>
      <c r="C40" s="17">
        <v>8</v>
      </c>
      <c r="D40" s="18">
        <v>2</v>
      </c>
      <c r="E40" s="21" t="s">
        <v>178</v>
      </c>
      <c r="F40" s="23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1"/>
    </row>
    <row r="41" spans="1:65" ht="19.5" customHeight="1" x14ac:dyDescent="0.2">
      <c r="A41" s="6">
        <v>2020</v>
      </c>
      <c r="B41" s="6">
        <v>22</v>
      </c>
      <c r="C41" s="6">
        <v>8</v>
      </c>
      <c r="D41" s="20">
        <v>3</v>
      </c>
      <c r="E41" s="21" t="s">
        <v>178</v>
      </c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1"/>
    </row>
    <row r="42" spans="1:65" ht="19.5" customHeight="1" x14ac:dyDescent="0.2">
      <c r="A42" s="6">
        <v>2020</v>
      </c>
      <c r="B42" s="6">
        <v>22</v>
      </c>
      <c r="C42" s="17">
        <v>9</v>
      </c>
      <c r="D42" s="11">
        <v>1</v>
      </c>
      <c r="E42" s="21" t="s">
        <v>178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31"/>
      <c r="BK42" s="31"/>
      <c r="BL42" s="31"/>
      <c r="BM42" s="1"/>
    </row>
    <row r="43" spans="1:65" ht="19.5" customHeight="1" x14ac:dyDescent="0.2">
      <c r="A43" s="6">
        <v>2020</v>
      </c>
      <c r="B43" s="6">
        <v>22</v>
      </c>
      <c r="C43" s="17">
        <v>9</v>
      </c>
      <c r="D43" s="18">
        <v>2</v>
      </c>
      <c r="E43" s="21" t="s">
        <v>178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1"/>
    </row>
    <row r="44" spans="1:65" ht="19.5" customHeight="1" x14ac:dyDescent="0.2">
      <c r="A44" s="6">
        <v>2020</v>
      </c>
      <c r="B44" s="6">
        <v>22</v>
      </c>
      <c r="C44" s="6">
        <v>9</v>
      </c>
      <c r="D44" s="20">
        <v>3</v>
      </c>
      <c r="E44" s="21" t="s">
        <v>178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3"/>
      <c r="BK44" s="23"/>
      <c r="BL44" s="23"/>
      <c r="BM44" s="1"/>
    </row>
    <row r="45" spans="1:65" ht="19.5" customHeight="1" x14ac:dyDescent="0.2">
      <c r="A45" s="6">
        <v>2020</v>
      </c>
      <c r="B45" s="6">
        <v>22</v>
      </c>
      <c r="C45" s="17">
        <v>10</v>
      </c>
      <c r="D45" s="11">
        <v>1</v>
      </c>
      <c r="E45" s="21" t="s">
        <v>178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1"/>
    </row>
    <row r="46" spans="1:65" ht="19.5" customHeight="1" x14ac:dyDescent="0.2">
      <c r="A46" s="6">
        <v>2020</v>
      </c>
      <c r="B46" s="6">
        <v>22</v>
      </c>
      <c r="C46" s="17">
        <v>10</v>
      </c>
      <c r="D46" s="18">
        <v>2</v>
      </c>
      <c r="E46" s="21" t="s">
        <v>178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1"/>
    </row>
    <row r="47" spans="1:65" ht="19.5" customHeight="1" x14ac:dyDescent="0.2">
      <c r="A47" s="6">
        <v>2020</v>
      </c>
      <c r="B47" s="6">
        <v>22</v>
      </c>
      <c r="C47" s="6">
        <v>10</v>
      </c>
      <c r="D47" s="20">
        <v>3</v>
      </c>
      <c r="E47" s="21" t="s">
        <v>178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1"/>
    </row>
    <row r="48" spans="1:65" ht="19.5" customHeight="1" x14ac:dyDescent="0.2">
      <c r="A48" s="6">
        <v>2020</v>
      </c>
      <c r="B48" s="6">
        <v>22</v>
      </c>
      <c r="C48" s="17">
        <v>11</v>
      </c>
      <c r="D48" s="11">
        <v>1</v>
      </c>
      <c r="E48" s="21" t="s">
        <v>179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1"/>
    </row>
    <row r="49" spans="1:65" ht="19.5" customHeight="1" x14ac:dyDescent="0.2">
      <c r="A49" s="6">
        <v>2020</v>
      </c>
      <c r="B49" s="6">
        <v>22</v>
      </c>
      <c r="C49" s="17">
        <v>11</v>
      </c>
      <c r="D49" s="18">
        <v>2</v>
      </c>
      <c r="E49" s="21" t="s">
        <v>179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1"/>
    </row>
    <row r="50" spans="1:65" ht="19.5" customHeight="1" x14ac:dyDescent="0.2">
      <c r="A50" s="6">
        <v>2020</v>
      </c>
      <c r="B50" s="6">
        <v>22</v>
      </c>
      <c r="C50" s="6">
        <v>11</v>
      </c>
      <c r="D50" s="20">
        <v>3</v>
      </c>
      <c r="E50" s="21" t="s">
        <v>179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1"/>
    </row>
    <row r="51" spans="1:65" ht="19.5" customHeight="1" x14ac:dyDescent="0.2">
      <c r="A51" s="6">
        <v>2020</v>
      </c>
      <c r="B51" s="6">
        <v>22</v>
      </c>
      <c r="C51" s="17">
        <v>12</v>
      </c>
      <c r="D51" s="11">
        <v>1</v>
      </c>
      <c r="E51" s="21" t="s">
        <v>179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1"/>
    </row>
    <row r="52" spans="1:65" ht="19.5" customHeight="1" x14ac:dyDescent="0.2">
      <c r="A52" s="6">
        <v>2020</v>
      </c>
      <c r="B52" s="6">
        <v>22</v>
      </c>
      <c r="C52" s="17">
        <v>12</v>
      </c>
      <c r="D52" s="18">
        <v>2</v>
      </c>
      <c r="E52" s="21" t="s">
        <v>179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1"/>
    </row>
    <row r="53" spans="1:65" ht="19.5" customHeight="1" x14ac:dyDescent="0.2">
      <c r="A53" s="6">
        <v>2020</v>
      </c>
      <c r="B53" s="6">
        <v>22</v>
      </c>
      <c r="C53" s="6">
        <v>12</v>
      </c>
      <c r="D53" s="20">
        <v>3</v>
      </c>
      <c r="E53" s="21" t="s">
        <v>179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1"/>
    </row>
    <row r="54" spans="1:65" ht="19.5" customHeight="1" x14ac:dyDescent="0.2">
      <c r="A54" s="6">
        <v>2020</v>
      </c>
      <c r="B54" s="6">
        <v>22</v>
      </c>
      <c r="C54" s="17">
        <v>13</v>
      </c>
      <c r="D54" s="11">
        <v>1</v>
      </c>
      <c r="E54" s="21" t="s">
        <v>179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1"/>
    </row>
    <row r="55" spans="1:65" ht="19.5" customHeight="1" x14ac:dyDescent="0.2">
      <c r="A55" s="6">
        <v>2020</v>
      </c>
      <c r="B55" s="6">
        <v>22</v>
      </c>
      <c r="C55" s="17">
        <v>13</v>
      </c>
      <c r="D55" s="18">
        <v>2</v>
      </c>
      <c r="E55" s="21" t="s">
        <v>179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1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1"/>
    </row>
    <row r="56" spans="1:65" ht="19.5" customHeight="1" x14ac:dyDescent="0.2">
      <c r="A56" s="6">
        <v>2020</v>
      </c>
      <c r="B56" s="6">
        <v>22</v>
      </c>
      <c r="C56" s="6">
        <v>13</v>
      </c>
      <c r="D56" s="20">
        <v>3</v>
      </c>
      <c r="E56" s="21" t="s">
        <v>179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1"/>
    </row>
    <row r="57" spans="1:65" ht="19.5" customHeight="1" x14ac:dyDescent="0.2">
      <c r="A57" s="6">
        <v>2020</v>
      </c>
      <c r="B57" s="6">
        <v>22</v>
      </c>
      <c r="C57" s="17">
        <v>14</v>
      </c>
      <c r="D57" s="11">
        <v>1</v>
      </c>
      <c r="E57" s="21" t="s">
        <v>179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</row>
    <row r="58" spans="1:65" ht="19.5" customHeight="1" x14ac:dyDescent="0.2">
      <c r="A58" s="6">
        <v>2020</v>
      </c>
      <c r="B58" s="6">
        <v>22</v>
      </c>
      <c r="C58" s="17">
        <v>14</v>
      </c>
      <c r="D58" s="18">
        <v>2</v>
      </c>
      <c r="E58" s="21" t="s">
        <v>179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1"/>
    </row>
    <row r="59" spans="1:65" ht="19.5" customHeight="1" x14ac:dyDescent="0.2">
      <c r="A59" s="6">
        <v>2020</v>
      </c>
      <c r="B59" s="6">
        <v>22</v>
      </c>
      <c r="C59" s="6">
        <v>14</v>
      </c>
      <c r="D59" s="29">
        <v>3</v>
      </c>
      <c r="E59" s="21" t="s">
        <v>179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1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</row>
    <row r="60" spans="1:65" ht="15.75" customHeight="1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</row>
    <row r="61" spans="1:65" ht="15.75" customHeight="1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</row>
    <row r="62" spans="1:65" ht="15.75" customHeight="1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</row>
    <row r="63" spans="1:65" ht="15.75" customHeight="1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</row>
    <row r="64" spans="1:65" ht="15.75" customHeight="1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</row>
    <row r="65" spans="1:65" ht="15.75" customHeight="1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</row>
    <row r="66" spans="1:65" ht="15.75" customHeight="1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</row>
    <row r="67" spans="1:65" ht="15.75" customHeight="1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</row>
    <row r="68" spans="1:65" ht="15.75" customHeight="1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</row>
    <row r="69" spans="1:65" ht="15.75" customHeight="1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</row>
    <row r="70" spans="1:65" ht="15.75" customHeight="1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</row>
    <row r="71" spans="1:65" ht="15.75" customHeight="1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</row>
    <row r="72" spans="1:65" ht="15.75" customHeight="1" x14ac:dyDescent="0.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</row>
    <row r="73" spans="1:65" ht="15.75" customHeight="1" x14ac:dyDescent="0.2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</row>
    <row r="74" spans="1:65" ht="15.75" customHeight="1" x14ac:dyDescent="0.2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</row>
    <row r="75" spans="1:65" ht="15.75" customHeight="1" x14ac:dyDescent="0.2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</row>
    <row r="76" spans="1:65" ht="15.75" customHeight="1" x14ac:dyDescent="0.2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</row>
    <row r="77" spans="1:65" ht="15.75" customHeight="1" x14ac:dyDescent="0.2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</row>
    <row r="78" spans="1:65" ht="15.75" customHeight="1" x14ac:dyDescent="0.2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</row>
    <row r="79" spans="1:65" ht="15.75" customHeight="1" x14ac:dyDescent="0.2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</row>
    <row r="80" spans="1:65" ht="15.75" customHeight="1" x14ac:dyDescent="0.2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</row>
    <row r="81" spans="1:65" ht="15.75" customHeight="1" x14ac:dyDescent="0.2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</row>
    <row r="82" spans="1:65" ht="15.75" customHeight="1" x14ac:dyDescent="0.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</row>
    <row r="83" spans="1:65" ht="15.75" customHeight="1" x14ac:dyDescent="0.2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</row>
    <row r="84" spans="1:65" ht="15.75" customHeight="1" x14ac:dyDescent="0.2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</row>
    <row r="85" spans="1:65" ht="15.75" customHeight="1" x14ac:dyDescent="0.2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</row>
    <row r="86" spans="1:65" ht="15.75" customHeight="1" x14ac:dyDescent="0.2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</row>
    <row r="87" spans="1:65" ht="15.75" customHeight="1" x14ac:dyDescent="0.2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</row>
    <row r="88" spans="1:65" ht="15.75" customHeight="1" x14ac:dyDescent="0.2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</row>
    <row r="89" spans="1:65" ht="15.75" customHeight="1" x14ac:dyDescent="0.2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</row>
    <row r="90" spans="1:65" ht="15.75" customHeight="1" x14ac:dyDescent="0.2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</row>
    <row r="91" spans="1:65" ht="15.75" customHeight="1" x14ac:dyDescent="0.2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</row>
    <row r="92" spans="1:65" ht="15.75" customHeight="1" x14ac:dyDescent="0.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</row>
    <row r="93" spans="1:65" ht="15.75" customHeight="1" x14ac:dyDescent="0.2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</row>
    <row r="94" spans="1:65" ht="15.75" customHeight="1" x14ac:dyDescent="0.2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</row>
    <row r="95" spans="1:65" ht="15.75" customHeight="1" x14ac:dyDescent="0.2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</row>
    <row r="96" spans="1:65" ht="15.75" customHeight="1" x14ac:dyDescent="0.2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</row>
    <row r="97" spans="1:65" ht="15.75" customHeight="1" x14ac:dyDescent="0.2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</row>
    <row r="98" spans="1:65" ht="15.75" customHeight="1" x14ac:dyDescent="0.2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</row>
    <row r="99" spans="1:65" ht="15.75" customHeight="1" x14ac:dyDescent="0.2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</row>
    <row r="100" spans="1:65" ht="15.75" customHeight="1" x14ac:dyDescent="0.2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</row>
    <row r="101" spans="1:65" ht="15.75" customHeight="1" x14ac:dyDescent="0.2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</row>
    <row r="102" spans="1:65" ht="15.75" customHeight="1" x14ac:dyDescent="0.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</row>
    <row r="103" spans="1:65" ht="15.75" customHeight="1" x14ac:dyDescent="0.2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</row>
    <row r="104" spans="1:65" ht="15.75" customHeight="1" x14ac:dyDescent="0.2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</row>
    <row r="105" spans="1:65" ht="15.75" customHeight="1" x14ac:dyDescent="0.2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</row>
    <row r="106" spans="1:65" ht="15.75" customHeight="1" x14ac:dyDescent="0.2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</row>
    <row r="107" spans="1:65" ht="15.75" customHeight="1" x14ac:dyDescent="0.2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</row>
    <row r="108" spans="1:65" ht="15.75" customHeight="1" x14ac:dyDescent="0.2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</row>
    <row r="109" spans="1:65" ht="15.75" customHeight="1" x14ac:dyDescent="0.2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</row>
    <row r="110" spans="1:65" ht="15.75" customHeight="1" x14ac:dyDescent="0.2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</row>
    <row r="111" spans="1:65" ht="15.75" customHeight="1" x14ac:dyDescent="0.2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</row>
    <row r="112" spans="1:65" ht="15.75" customHeight="1" x14ac:dyDescent="0.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</row>
    <row r="113" spans="1:65" ht="15.75" customHeight="1" x14ac:dyDescent="0.2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</row>
    <row r="114" spans="1:65" ht="15.75" customHeight="1" x14ac:dyDescent="0.2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</row>
    <row r="115" spans="1:65" ht="15.75" customHeight="1" x14ac:dyDescent="0.2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</row>
    <row r="116" spans="1:65" ht="15.75" customHeight="1" x14ac:dyDescent="0.2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</row>
    <row r="117" spans="1:65" ht="15.75" customHeight="1" x14ac:dyDescent="0.2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</row>
    <row r="118" spans="1:65" ht="15.75" customHeight="1" x14ac:dyDescent="0.2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</row>
    <row r="119" spans="1:65" ht="15.75" customHeight="1" x14ac:dyDescent="0.2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</row>
    <row r="120" spans="1:65" ht="15.75" customHeight="1" x14ac:dyDescent="0.2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</row>
    <row r="121" spans="1:65" ht="15.75" customHeight="1" x14ac:dyDescent="0.2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</row>
    <row r="122" spans="1:65" ht="15.75" customHeight="1" x14ac:dyDescent="0.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</row>
    <row r="123" spans="1:65" ht="15.75" customHeight="1" x14ac:dyDescent="0.2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</row>
    <row r="124" spans="1:65" ht="15.75" customHeight="1" x14ac:dyDescent="0.2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</row>
    <row r="125" spans="1:65" ht="15.75" customHeight="1" x14ac:dyDescent="0.2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</row>
    <row r="126" spans="1:65" ht="15.75" customHeight="1" x14ac:dyDescent="0.2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</row>
    <row r="127" spans="1:65" ht="15.75" customHeight="1" x14ac:dyDescent="0.2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</row>
    <row r="128" spans="1:65" ht="15.75" customHeight="1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</row>
    <row r="129" spans="1:65" ht="15.75" customHeight="1" x14ac:dyDescent="0.2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</row>
    <row r="130" spans="1:65" ht="15.75" customHeight="1" x14ac:dyDescent="0.2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</row>
    <row r="131" spans="1:65" ht="15.75" customHeight="1" x14ac:dyDescent="0.2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</row>
    <row r="132" spans="1:65" ht="15.75" customHeight="1" x14ac:dyDescent="0.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</row>
    <row r="133" spans="1:65" ht="15.75" customHeight="1" x14ac:dyDescent="0.2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</row>
    <row r="134" spans="1:65" ht="15.75" customHeight="1" x14ac:dyDescent="0.2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</row>
    <row r="135" spans="1:65" ht="15.75" customHeight="1" x14ac:dyDescent="0.2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</row>
    <row r="136" spans="1:65" ht="15.75" customHeight="1" x14ac:dyDescent="0.2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</row>
    <row r="137" spans="1:65" ht="15.75" customHeight="1" x14ac:dyDescent="0.2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</row>
    <row r="138" spans="1:65" ht="15.75" customHeight="1" x14ac:dyDescent="0.2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</row>
    <row r="139" spans="1:65" ht="15.75" customHeight="1" x14ac:dyDescent="0.2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</row>
    <row r="140" spans="1:65" ht="15.75" customHeight="1" x14ac:dyDescent="0.2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</row>
    <row r="141" spans="1:65" ht="15.75" customHeight="1" x14ac:dyDescent="0.2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</row>
    <row r="142" spans="1:65" ht="15.75" customHeight="1" x14ac:dyDescent="0.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</row>
    <row r="143" spans="1:65" ht="15.75" customHeight="1" x14ac:dyDescent="0.2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</row>
    <row r="144" spans="1:65" ht="15.75" customHeight="1" x14ac:dyDescent="0.2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</row>
    <row r="145" spans="1:65" ht="15.75" customHeight="1" x14ac:dyDescent="0.2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</row>
    <row r="146" spans="1:65" ht="15.75" customHeight="1" x14ac:dyDescent="0.2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</row>
    <row r="147" spans="1:65" ht="15.75" customHeight="1" x14ac:dyDescent="0.2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</row>
    <row r="148" spans="1:65" ht="15.75" customHeight="1" x14ac:dyDescent="0.2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</row>
    <row r="149" spans="1:65" ht="15.75" customHeight="1" x14ac:dyDescent="0.2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</row>
    <row r="150" spans="1:65" ht="15.75" customHeight="1" x14ac:dyDescent="0.2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</row>
    <row r="151" spans="1:65" ht="15.75" customHeight="1" x14ac:dyDescent="0.2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</row>
    <row r="152" spans="1:65" ht="15.75" customHeight="1" x14ac:dyDescent="0.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</row>
    <row r="153" spans="1:65" ht="15.75" customHeight="1" x14ac:dyDescent="0.2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</row>
    <row r="154" spans="1:65" ht="15.75" customHeight="1" x14ac:dyDescent="0.2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</row>
    <row r="155" spans="1:65" ht="15.75" customHeight="1" x14ac:dyDescent="0.2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</row>
    <row r="156" spans="1:65" ht="15.75" customHeight="1" x14ac:dyDescent="0.2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</row>
    <row r="157" spans="1:65" ht="15.75" customHeight="1" x14ac:dyDescent="0.2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</row>
    <row r="158" spans="1:65" ht="15.75" customHeight="1" x14ac:dyDescent="0.2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</row>
    <row r="159" spans="1:65" ht="15.75" customHeight="1" x14ac:dyDescent="0.2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</row>
    <row r="160" spans="1:65" ht="15.75" customHeight="1" x14ac:dyDescent="0.2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</row>
    <row r="161" spans="1:65" ht="15.75" customHeight="1" x14ac:dyDescent="0.2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</row>
    <row r="162" spans="1:65" ht="15.75" customHeight="1" x14ac:dyDescent="0.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</row>
    <row r="163" spans="1:65" ht="15.75" customHeight="1" x14ac:dyDescent="0.2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</row>
    <row r="164" spans="1:65" ht="15.75" customHeight="1" x14ac:dyDescent="0.2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</row>
    <row r="165" spans="1:65" ht="15.75" customHeight="1" x14ac:dyDescent="0.2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</row>
    <row r="166" spans="1:65" ht="15.75" customHeight="1" x14ac:dyDescent="0.2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</row>
    <row r="167" spans="1:65" ht="15.75" customHeight="1" x14ac:dyDescent="0.2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</row>
    <row r="168" spans="1:65" ht="15.75" customHeight="1" x14ac:dyDescent="0.2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</row>
    <row r="169" spans="1:65" ht="15.75" customHeight="1" x14ac:dyDescent="0.2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</row>
    <row r="170" spans="1:65" ht="15.75" customHeight="1" x14ac:dyDescent="0.2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</row>
    <row r="171" spans="1:65" ht="15.75" customHeight="1" x14ac:dyDescent="0.2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</row>
    <row r="172" spans="1:65" ht="15.75" customHeight="1" x14ac:dyDescent="0.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</row>
    <row r="173" spans="1:65" ht="15.75" customHeight="1" x14ac:dyDescent="0.2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</row>
    <row r="174" spans="1:65" ht="15.75" customHeight="1" x14ac:dyDescent="0.2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</row>
    <row r="175" spans="1:65" ht="15.75" customHeight="1" x14ac:dyDescent="0.2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</row>
    <row r="176" spans="1:65" ht="15.75" customHeight="1" x14ac:dyDescent="0.2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</row>
    <row r="177" spans="1:65" ht="15.75" customHeight="1" x14ac:dyDescent="0.2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</row>
    <row r="178" spans="1:65" ht="15.75" customHeight="1" x14ac:dyDescent="0.2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</row>
    <row r="179" spans="1:65" ht="15.75" customHeight="1" x14ac:dyDescent="0.2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</row>
    <row r="180" spans="1:65" ht="15.75" customHeight="1" x14ac:dyDescent="0.2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</row>
    <row r="181" spans="1:65" ht="15.75" customHeight="1" x14ac:dyDescent="0.2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</row>
    <row r="182" spans="1:65" ht="15.75" customHeight="1" x14ac:dyDescent="0.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</row>
    <row r="183" spans="1:65" ht="15.75" customHeight="1" x14ac:dyDescent="0.2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</row>
    <row r="184" spans="1:65" ht="15.75" customHeight="1" x14ac:dyDescent="0.2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</row>
    <row r="185" spans="1:65" ht="15.75" customHeight="1" x14ac:dyDescent="0.2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</row>
    <row r="186" spans="1:65" ht="15.75" customHeight="1" x14ac:dyDescent="0.2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</row>
    <row r="187" spans="1:65" ht="15.75" customHeight="1" x14ac:dyDescent="0.2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</row>
    <row r="188" spans="1:65" ht="15.75" customHeight="1" x14ac:dyDescent="0.2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</row>
    <row r="189" spans="1:65" ht="15.75" customHeight="1" x14ac:dyDescent="0.2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</row>
    <row r="190" spans="1:65" ht="15.75" customHeight="1" x14ac:dyDescent="0.2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</row>
    <row r="191" spans="1:65" ht="15.75" customHeight="1" x14ac:dyDescent="0.2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</row>
    <row r="192" spans="1:65" ht="15.75" customHeight="1" x14ac:dyDescent="0.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</row>
    <row r="193" spans="1:65" ht="15.75" customHeight="1" x14ac:dyDescent="0.2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</row>
    <row r="194" spans="1:65" ht="15.75" customHeight="1" x14ac:dyDescent="0.2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</row>
    <row r="195" spans="1:65" ht="15.75" customHeight="1" x14ac:dyDescent="0.2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</row>
    <row r="196" spans="1:65" ht="15.75" customHeight="1" x14ac:dyDescent="0.2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</row>
    <row r="197" spans="1:65" ht="15.75" customHeight="1" x14ac:dyDescent="0.2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</row>
    <row r="198" spans="1:65" ht="15.75" customHeight="1" x14ac:dyDescent="0.2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</row>
    <row r="199" spans="1:65" ht="15.75" customHeight="1" x14ac:dyDescent="0.2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</row>
    <row r="200" spans="1:65" ht="15.75" customHeight="1" x14ac:dyDescent="0.2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</row>
    <row r="201" spans="1:65" ht="15.75" customHeight="1" x14ac:dyDescent="0.2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</row>
    <row r="202" spans="1:65" ht="15.75" customHeight="1" x14ac:dyDescent="0.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</row>
    <row r="203" spans="1:65" ht="15.75" customHeight="1" x14ac:dyDescent="0.2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</row>
    <row r="204" spans="1:65" ht="15.75" customHeight="1" x14ac:dyDescent="0.2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</row>
    <row r="205" spans="1:65" ht="15.75" customHeight="1" x14ac:dyDescent="0.2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</row>
    <row r="206" spans="1:65" ht="15.75" customHeight="1" x14ac:dyDescent="0.2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</row>
    <row r="207" spans="1:65" ht="15.75" customHeight="1" x14ac:dyDescent="0.2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</row>
    <row r="208" spans="1:65" ht="15.75" customHeight="1" x14ac:dyDescent="0.2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</row>
    <row r="209" spans="1:65" ht="15.75" customHeight="1" x14ac:dyDescent="0.2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</row>
    <row r="210" spans="1:65" ht="15.75" customHeight="1" x14ac:dyDescent="0.2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</row>
    <row r="211" spans="1:65" ht="15.75" customHeight="1" x14ac:dyDescent="0.2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</row>
    <row r="212" spans="1:65" ht="15.75" customHeight="1" x14ac:dyDescent="0.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</row>
    <row r="213" spans="1:65" ht="15.75" customHeight="1" x14ac:dyDescent="0.2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</row>
    <row r="214" spans="1:65" ht="15.75" customHeight="1" x14ac:dyDescent="0.2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</row>
    <row r="215" spans="1:65" ht="15.75" customHeight="1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</row>
    <row r="216" spans="1:65" ht="15.75" customHeight="1" x14ac:dyDescent="0.2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</row>
    <row r="217" spans="1:65" ht="15.75" customHeight="1" x14ac:dyDescent="0.2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</row>
    <row r="218" spans="1:65" ht="15.75" customHeight="1" x14ac:dyDescent="0.2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</row>
    <row r="219" spans="1:65" ht="15.75" customHeight="1" x14ac:dyDescent="0.2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</row>
    <row r="220" spans="1:65" ht="15.75" customHeight="1" x14ac:dyDescent="0.2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</row>
    <row r="221" spans="1:65" ht="15.75" customHeight="1" x14ac:dyDescent="0.2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</row>
    <row r="222" spans="1:65" ht="15.75" customHeight="1" x14ac:dyDescent="0.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</row>
    <row r="223" spans="1:65" ht="15.75" customHeight="1" x14ac:dyDescent="0.2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</row>
    <row r="224" spans="1:65" ht="15.75" customHeight="1" x14ac:dyDescent="0.2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</row>
    <row r="225" spans="1:65" ht="15.75" customHeight="1" x14ac:dyDescent="0.2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</row>
    <row r="226" spans="1:65" ht="15.75" customHeight="1" x14ac:dyDescent="0.2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</row>
    <row r="227" spans="1:65" ht="15.75" customHeight="1" x14ac:dyDescent="0.2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</row>
    <row r="228" spans="1:65" ht="15.75" customHeight="1" x14ac:dyDescent="0.2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</row>
    <row r="229" spans="1:65" ht="15.75" customHeight="1" x14ac:dyDescent="0.2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</row>
    <row r="230" spans="1:65" ht="15.75" customHeight="1" x14ac:dyDescent="0.2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</row>
    <row r="231" spans="1:65" ht="15.75" customHeight="1" x14ac:dyDescent="0.2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</row>
    <row r="232" spans="1:65" ht="15.75" customHeight="1" x14ac:dyDescent="0.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</row>
    <row r="233" spans="1:65" ht="15.75" customHeight="1" x14ac:dyDescent="0.2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</row>
    <row r="234" spans="1:65" ht="15.75" customHeight="1" x14ac:dyDescent="0.2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</row>
    <row r="235" spans="1:65" ht="15.75" customHeight="1" x14ac:dyDescent="0.2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</row>
    <row r="236" spans="1:65" ht="15.75" customHeight="1" x14ac:dyDescent="0.2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</row>
    <row r="237" spans="1:65" ht="15.75" customHeight="1" x14ac:dyDescent="0.2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</row>
    <row r="238" spans="1:65" ht="15.75" customHeight="1" x14ac:dyDescent="0.2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</row>
    <row r="239" spans="1:65" ht="15.75" customHeight="1" x14ac:dyDescent="0.2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</row>
    <row r="240" spans="1:65" ht="15.75" customHeight="1" x14ac:dyDescent="0.2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</row>
    <row r="241" spans="1:65" ht="15.75" customHeight="1" x14ac:dyDescent="0.2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</row>
    <row r="242" spans="1:65" ht="15.75" customHeight="1" x14ac:dyDescent="0.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</row>
    <row r="243" spans="1:65" ht="15.75" customHeight="1" x14ac:dyDescent="0.2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</row>
    <row r="244" spans="1:65" ht="15.75" customHeight="1" x14ac:dyDescent="0.2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</row>
    <row r="245" spans="1:65" ht="15.75" customHeight="1" x14ac:dyDescent="0.2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</row>
    <row r="246" spans="1:65" ht="15.75" customHeight="1" x14ac:dyDescent="0.2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</row>
    <row r="247" spans="1:65" ht="15.75" customHeight="1" x14ac:dyDescent="0.2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</row>
    <row r="248" spans="1:65" ht="15.75" customHeight="1" x14ac:dyDescent="0.2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</row>
    <row r="249" spans="1:65" ht="15.75" customHeight="1" x14ac:dyDescent="0.2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</row>
    <row r="250" spans="1:65" ht="15.75" customHeight="1" x14ac:dyDescent="0.2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</row>
    <row r="251" spans="1:65" ht="15.75" customHeight="1" x14ac:dyDescent="0.2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</row>
    <row r="252" spans="1:65" ht="15.75" customHeight="1" x14ac:dyDescent="0.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</row>
    <row r="253" spans="1:65" ht="15.75" customHeight="1" x14ac:dyDescent="0.2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</row>
    <row r="254" spans="1:65" ht="15.75" customHeight="1" x14ac:dyDescent="0.2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</row>
    <row r="255" spans="1:65" ht="15.75" customHeight="1" x14ac:dyDescent="0.2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</row>
    <row r="256" spans="1:65" ht="15.75" customHeight="1" x14ac:dyDescent="0.2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</row>
    <row r="257" spans="1:65" ht="15.75" customHeight="1" x14ac:dyDescent="0.2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</row>
    <row r="258" spans="1:65" ht="15.75" customHeight="1" x14ac:dyDescent="0.2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</row>
    <row r="259" spans="1:65" ht="15.75" customHeight="1" x14ac:dyDescent="0.2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</row>
    <row r="260" spans="1:65" ht="15.75" customHeight="1" x14ac:dyDescent="0.2"/>
    <row r="261" spans="1:65" ht="15.75" customHeight="1" x14ac:dyDescent="0.2"/>
    <row r="262" spans="1:65" ht="15.75" customHeight="1" x14ac:dyDescent="0.2"/>
    <row r="263" spans="1:65" ht="15.75" customHeight="1" x14ac:dyDescent="0.2"/>
    <row r="264" spans="1:65" ht="15.75" customHeight="1" x14ac:dyDescent="0.2"/>
    <row r="265" spans="1:65" ht="15.75" customHeight="1" x14ac:dyDescent="0.2"/>
    <row r="266" spans="1:65" ht="15.75" customHeight="1" x14ac:dyDescent="0.2"/>
    <row r="267" spans="1:65" ht="15.75" customHeight="1" x14ac:dyDescent="0.2"/>
    <row r="268" spans="1:65" ht="15.75" customHeight="1" x14ac:dyDescent="0.2"/>
    <row r="269" spans="1:65" ht="15.75" customHeight="1" x14ac:dyDescent="0.2"/>
    <row r="270" spans="1:65" ht="15.75" customHeight="1" x14ac:dyDescent="0.2"/>
    <row r="271" spans="1:65" ht="15.75" customHeight="1" x14ac:dyDescent="0.2"/>
    <row r="272" spans="1:65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</sheetData>
  <pageMargins left="0.75" right="0.75" top="1" bottom="1" header="0" footer="0"/>
  <pageSetup orientation="portrait"/>
  <headerFooter>
    <oddFooter>&amp;L000000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Percent Cover</vt:lpstr>
      <vt:lpstr>Sizes</vt:lpstr>
      <vt:lpstr>Counts</vt:lpstr>
      <vt:lpstr>Category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2019-08-03T18:21:02Z</dcterms:created>
  <dcterms:modified xsi:type="dcterms:W3CDTF">2020-08-17T02:40:05Z</dcterms:modified>
</cp:coreProperties>
</file>