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<sst xmlns="http://schemas.openxmlformats.org/spreadsheetml/2006/main" count="37" uniqueCount="30">
  <si>
    <t xml:space="preserve">Disclaimer: This is a portfolio project for demonstration only. The creator is not responsible for any error.</t>
  </si>
  <si>
    <t xml:space="preserve">Please consult with professional consultants.</t>
  </si>
  <si>
    <t xml:space="preserve">Home Price</t>
  </si>
  <si>
    <t xml:space="preserve">&lt;= Type Here</t>
  </si>
  <si>
    <t xml:space="preserve">Down Payment </t>
  </si>
  <si>
    <t xml:space="preserve">Interest Rate (Yearly)</t>
  </si>
  <si>
    <t xml:space="preserve">Loan Term (Years)</t>
  </si>
  <si>
    <t xml:space="preserve">Loan Amount </t>
  </si>
  <si>
    <t xml:space="preserve">Financing %</t>
  </si>
  <si>
    <r>
      <rPr>
        <b val="true"/>
        <sz val="10"/>
        <rFont val="Arial Unicode MS"/>
        <family val="2"/>
        <charset val="1"/>
      </rPr>
      <t xml:space="preserve">Housing Markets of Major Cities in Ontario (until September 1</t>
    </r>
    <r>
      <rPr>
        <b val="true"/>
        <vertAlign val="superscript"/>
        <sz val="10"/>
        <rFont val="Arial Unicode MS"/>
        <family val="2"/>
        <charset val="1"/>
      </rPr>
      <t xml:space="preserve">st</t>
    </r>
    <r>
      <rPr>
        <b val="true"/>
        <sz val="10"/>
        <rFont val="Arial Unicode MS"/>
        <family val="2"/>
        <charset val="1"/>
      </rPr>
      <t xml:space="preserve">  2022)</t>
    </r>
  </si>
  <si>
    <t xml:space="preserve">Toronto</t>
  </si>
  <si>
    <t xml:space="preserve">Ottawa</t>
  </si>
  <si>
    <t xml:space="preserve">Number of Payments</t>
  </si>
  <si>
    <t xml:space="preserve">Hamilton</t>
  </si>
  <si>
    <t xml:space="preserve">Monthly Payments</t>
  </si>
  <si>
    <t xml:space="preserve">Mississauga</t>
  </si>
  <si>
    <t xml:space="preserve">Total Interest Paid</t>
  </si>
  <si>
    <t xml:space="preserve">Brampton</t>
  </si>
  <si>
    <t xml:space="preserve">Total Annual Payment</t>
  </si>
  <si>
    <t xml:space="preserve">Better Fixed Mortgage Rates in ON (2022)</t>
  </si>
  <si>
    <t xml:space="preserve">Total Payments</t>
  </si>
  <si>
    <t xml:space="preserve">Butler Mortgage</t>
  </si>
  <si>
    <t xml:space="preserve">Pine</t>
  </si>
  <si>
    <t xml:space="preserve">nesto</t>
  </si>
  <si>
    <t xml:space="preserve">CIBC</t>
  </si>
  <si>
    <t xml:space="preserve">BMO</t>
  </si>
  <si>
    <t xml:space="preserve">TD</t>
  </si>
  <si>
    <t xml:space="preserve">RBC</t>
  </si>
  <si>
    <t xml:space="preserve">Scotiabank</t>
  </si>
  <si>
    <r>
      <rPr>
        <sz val="10"/>
        <rFont val="Arial Unicode MS"/>
        <family val="2"/>
        <charset val="1"/>
      </rPr>
      <t xml:space="preserve">(Source: </t>
    </r>
    <r>
      <rPr>
        <sz val="10"/>
        <color rgb="FF0000FF"/>
        <rFont val="Arial Unicode MS"/>
        <family val="2"/>
        <charset val="1"/>
      </rPr>
      <t xml:space="preserve">https://wowa.ca/ontario-housing-market</t>
    </r>
    <r>
      <rPr>
        <sz val="10"/>
        <rFont val="Arial Unicode MS"/>
        <family val="2"/>
        <charset val="1"/>
      </rPr>
      <t xml:space="preserve">)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</si>
</sst>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$-1009]#,##0.00;[RED]\-[$$-1009]#,##0.00"/>
    <numFmt numFmtId="166" formatCode="0.00%"/>
    <numFmt numFmtId="167" formatCode="General"/>
    <numFmt numFmtId="168" formatCode="[$$-1009]#,##0.00;[RED]\-[$$-1009]#,##0.00"/>
  </numFmts>
  <fonts count="11">
    <font>
      <sz val="10"/>
      <name val="Arial Unicode M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 Unicode MS"/>
      <family val="2"/>
      <charset val="1"/>
    </font>
    <font>
      <b val="true"/>
      <vertAlign val="superscript"/>
      <sz val="10"/>
      <name val="Arial Unicode MS"/>
      <family val="2"/>
      <charset val="1"/>
    </font>
    <font>
      <sz val="12"/>
      <name val="Times New Roman"/>
      <family val="1"/>
      <charset val="1"/>
    </font>
    <font>
      <sz val="10"/>
      <color rgb="FF0000FF"/>
      <name val="Arial Unicode MS"/>
      <family val="2"/>
      <charset val="1"/>
    </font>
    <font>
      <sz val="13"/>
      <name val="Arial"/>
      <family val="2"/>
    </font>
    <font>
      <sz val="10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FFFFD7"/>
        <bgColor rgb="FFF6F9D4"/>
      </patternFill>
    </fill>
    <fill>
      <patternFill patternType="solid">
        <fgColor rgb="FFFFDBB6"/>
        <bgColor rgb="FFDEDCE6"/>
      </patternFill>
    </fill>
    <fill>
      <patternFill patternType="solid">
        <fgColor rgb="FFDEDCE6"/>
        <bgColor rgb="FFEEF5DB"/>
      </patternFill>
    </fill>
    <fill>
      <patternFill patternType="solid">
        <fgColor rgb="FFF6F9D4"/>
        <bgColor rgb="FFEEF5DB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6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6F9D4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8D8D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EF5DB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Total Payment - Interest Ratio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eef5db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eef5db"/>
              </a:solidFill>
              <a:ln w="0">
                <a:noFill/>
              </a:ln>
            </c:spPr>
          </c:dPt>
          <c:dPt>
            <c:idx val="1"/>
            <c:spPr>
              <a:solidFill>
                <a:srgbClr val="b8d8d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eparator> </c:separator>
            <c:showLeaderLines val="1"/>
          </c:dLbls>
          <c:cat>
            <c:multiLvlStrRef>
              <c:f>Main!$B$18:$B$18,Main!$B$21:$B$21</c:f>
              <c:multiLvlStrCache>
                <c:ptCount val="1"/>
                <c:lvl>
                  <c:pt idx="0">
                    <c:v>Total Payments</c:v>
                  </c:pt>
                </c:lvl>
                <c:lvl>
                  <c:pt idx="0">
                    <c:v>Total Interest Paid</c:v>
                  </c:pt>
                </c:lvl>
              </c:multiLvlStrCache>
            </c:multiLvlStrRef>
          </c:cat>
          <c:val>
            <c:numRef>
              <c:f>Main!$C$18:$C$18,Main!$C$21:$C$21</c:f>
              <c:numCache>
                <c:formatCode>General</c:formatCode>
                <c:ptCount val="2"/>
                <c:pt idx="0">
                  <c:v>227639.604716952</c:v>
                </c:pt>
                <c:pt idx="1">
                  <c:v>1027639.60471695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11520</xdr:colOff>
      <xdr:row>1</xdr:row>
      <xdr:rowOff>113040</xdr:rowOff>
    </xdr:from>
    <xdr:to>
      <xdr:col>6</xdr:col>
      <xdr:colOff>291960</xdr:colOff>
      <xdr:row>11</xdr:row>
      <xdr:rowOff>106560</xdr:rowOff>
    </xdr:to>
    <xdr:graphicFrame>
      <xdr:nvGraphicFramePr>
        <xdr:cNvPr id="0" name="ki"/>
        <xdr:cNvGraphicFramePr/>
      </xdr:nvGraphicFramePr>
      <xdr:xfrm>
        <a:off x="4728240" y="275760"/>
        <a:ext cx="2878200" cy="161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owa.ca/ontario-housing-market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9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B28" activeCellId="0" sqref="B28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8.51"/>
    <col collapsed="false" customWidth="true" hidden="false" outlineLevel="0" max="2" min="2" style="1" width="18.82"/>
    <col collapsed="false" customWidth="true" hidden="false" outlineLevel="0" max="3" min="3" style="0" width="17"/>
    <col collapsed="false" customWidth="true" hidden="false" outlineLevel="0" max="4" min="4" style="1" width="12.52"/>
    <col collapsed="false" customWidth="true" hidden="false" outlineLevel="0" max="5" min="5" style="0" width="18.82"/>
    <col collapsed="false" customWidth="true" hidden="false" outlineLevel="0" max="6" min="6" style="0" width="18"/>
    <col collapsed="false" customWidth="true" hidden="false" outlineLevel="0" max="7" min="7" style="0" width="24.41"/>
  </cols>
  <sheetData>
    <row r="1" customFormat="false" ht="12.8" hidden="false" customHeight="false" outlineLevel="0" collapsed="false">
      <c r="A1" s="2" t="s">
        <v>0</v>
      </c>
      <c r="B1" s="3"/>
      <c r="C1" s="2"/>
      <c r="D1" s="3"/>
      <c r="E1" s="2"/>
      <c r="F1" s="4"/>
      <c r="G1" s="4"/>
      <c r="H1" s="4"/>
    </row>
    <row r="2" customFormat="false" ht="12.8" hidden="false" customHeight="false" outlineLevel="0" collapsed="false">
      <c r="A2" s="2" t="s">
        <v>1</v>
      </c>
      <c r="B2" s="3"/>
      <c r="C2" s="2"/>
      <c r="D2" s="5"/>
    </row>
    <row r="4" customFormat="false" ht="12.8" hidden="false" customHeight="false" outlineLevel="0" collapsed="false">
      <c r="B4" s="6" t="s">
        <v>2</v>
      </c>
      <c r="C4" s="7" t="n">
        <v>900000</v>
      </c>
      <c r="D4" s="8" t="s">
        <v>3</v>
      </c>
      <c r="G4" s="9"/>
    </row>
    <row r="5" customFormat="false" ht="12.8" hidden="false" customHeight="false" outlineLevel="0" collapsed="false">
      <c r="B5" s="10" t="s">
        <v>4</v>
      </c>
      <c r="C5" s="7" t="n">
        <v>100000</v>
      </c>
      <c r="D5" s="8" t="s">
        <v>3</v>
      </c>
      <c r="G5" s="9"/>
    </row>
    <row r="6" customFormat="false" ht="12.8" hidden="false" customHeight="false" outlineLevel="0" collapsed="false">
      <c r="B6" s="10" t="s">
        <v>5</v>
      </c>
      <c r="C6" s="11" t="n">
        <v>0.052</v>
      </c>
      <c r="D6" s="8" t="s">
        <v>3</v>
      </c>
      <c r="G6" s="9"/>
    </row>
    <row r="7" customFormat="false" ht="12.8" hidden="false" customHeight="false" outlineLevel="0" collapsed="false">
      <c r="B7" s="12" t="s">
        <v>6</v>
      </c>
      <c r="C7" s="13" t="n">
        <v>10</v>
      </c>
      <c r="D7" s="8" t="s">
        <v>3</v>
      </c>
      <c r="G7" s="9"/>
    </row>
    <row r="8" customFormat="false" ht="12.8" hidden="false" customHeight="false" outlineLevel="0" collapsed="false">
      <c r="B8" s="0"/>
      <c r="D8" s="0"/>
      <c r="G8" s="9"/>
    </row>
    <row r="9" customFormat="false" ht="12.8" hidden="false" customHeight="false" outlineLevel="0" collapsed="false">
      <c r="B9" s="10" t="s">
        <v>2</v>
      </c>
      <c r="C9" s="14" t="n">
        <f aca="false">VALUE(C4)</f>
        <v>900000</v>
      </c>
      <c r="D9" s="0"/>
      <c r="G9" s="9"/>
    </row>
    <row r="10" customFormat="false" ht="12.8" hidden="false" customHeight="false" outlineLevel="0" collapsed="false">
      <c r="B10" s="10" t="s">
        <v>4</v>
      </c>
      <c r="C10" s="14" t="n">
        <f aca="false">VALUE(C5)</f>
        <v>100000</v>
      </c>
      <c r="D10" s="0"/>
      <c r="G10" s="9"/>
    </row>
    <row r="11" customFormat="false" ht="12.8" hidden="false" customHeight="false" outlineLevel="0" collapsed="false">
      <c r="B11" s="10" t="s">
        <v>7</v>
      </c>
      <c r="C11" s="14" t="n">
        <f aca="false">IF(C9-C10&lt;0,"Can't be negative!",IF(ISBLANK(C9),"",C9-C10))</f>
        <v>800000</v>
      </c>
      <c r="D11" s="0"/>
      <c r="G11" s="9"/>
    </row>
    <row r="12" customFormat="false" ht="12.8" hidden="false" customHeight="false" outlineLevel="0" collapsed="false">
      <c r="B12" s="10" t="s">
        <v>8</v>
      </c>
      <c r="C12" s="15" t="n">
        <f aca="false">IFERROR(C11/C9,"Error")</f>
        <v>0.888888888888889</v>
      </c>
      <c r="D12" s="0"/>
      <c r="G12" s="9"/>
    </row>
    <row r="13" customFormat="false" ht="14.75" hidden="false" customHeight="false" outlineLevel="0" collapsed="false">
      <c r="B13" s="10" t="s">
        <v>5</v>
      </c>
      <c r="C13" s="15" t="n">
        <f aca="false">C6</f>
        <v>0.052</v>
      </c>
      <c r="D13" s="0"/>
      <c r="E13" s="16" t="s">
        <v>9</v>
      </c>
      <c r="F13" s="17"/>
      <c r="G13" s="18"/>
    </row>
    <row r="14" customFormat="false" ht="15" hidden="false" customHeight="false" outlineLevel="0" collapsed="false">
      <c r="B14" s="10" t="s">
        <v>6</v>
      </c>
      <c r="C14" s="14" t="n">
        <f aca="false">C7</f>
        <v>10</v>
      </c>
      <c r="D14" s="0"/>
      <c r="E14" s="19" t="s">
        <v>10</v>
      </c>
      <c r="F14" s="20" t="n">
        <f aca="false">VALUE(1019100)</f>
        <v>1019100</v>
      </c>
      <c r="G14" s="21" t="str">
        <f aca="false">IF(C4&gt;F14,"&lt;= Do you love this place?","")</f>
        <v/>
      </c>
    </row>
    <row r="15" customFormat="false" ht="15" hidden="false" customHeight="false" outlineLevel="0" collapsed="false">
      <c r="B15" s="22"/>
      <c r="C15" s="23"/>
      <c r="D15" s="0"/>
      <c r="E15" s="19" t="s">
        <v>11</v>
      </c>
      <c r="F15" s="20" t="n">
        <f aca="false">VALUE(645653)</f>
        <v>645653</v>
      </c>
      <c r="G15" s="24" t="str">
        <f aca="false">IF(C4&gt;F15,"&lt;= Do you love this place?","")</f>
        <v>&lt;= Do you love this place?</v>
      </c>
    </row>
    <row r="16" customFormat="false" ht="15" hidden="false" customHeight="false" outlineLevel="0" collapsed="false">
      <c r="B16" s="10" t="s">
        <v>12</v>
      </c>
      <c r="C16" s="14" t="n">
        <f aca="false">IF(C13*12=0,"",C14*12)</f>
        <v>120</v>
      </c>
      <c r="D16" s="0"/>
      <c r="E16" s="19" t="s">
        <v>13</v>
      </c>
      <c r="F16" s="20" t="n">
        <f aca="false">VALUE(79362)</f>
        <v>79362</v>
      </c>
      <c r="G16" s="21" t="str">
        <f aca="false">IF(C4&gt;F16,"&lt;= Do you love this place?","")</f>
        <v>&lt;= Do you love this place?</v>
      </c>
    </row>
    <row r="17" customFormat="false" ht="15" hidden="false" customHeight="false" outlineLevel="0" collapsed="false">
      <c r="B17" s="10" t="s">
        <v>14</v>
      </c>
      <c r="C17" s="25" t="n">
        <f aca="false">IFERROR(PMT(C13/12,C14*12,-C11),"")</f>
        <v>8563.66337264126</v>
      </c>
      <c r="E17" s="19" t="s">
        <v>15</v>
      </c>
      <c r="F17" s="20" t="n">
        <v>1068804</v>
      </c>
      <c r="G17" s="24" t="str">
        <f aca="false">IF(C4&gt;F17,"&lt;= Do you love this place?","")</f>
        <v/>
      </c>
    </row>
    <row r="18" customFormat="false" ht="15" hidden="false" customHeight="false" outlineLevel="0" collapsed="false">
      <c r="B18" s="10" t="s">
        <v>16</v>
      </c>
      <c r="C18" s="25" t="n">
        <f aca="false">IFERROR(-CUMIPMT(C13/12,C14*12,C11,1,C14*12,0),"")</f>
        <v>227639.604716952</v>
      </c>
      <c r="E18" s="19" t="s">
        <v>17</v>
      </c>
      <c r="F18" s="20" t="n">
        <v>1027535</v>
      </c>
      <c r="G18" s="24" t="str">
        <f aca="false">IF(C4&gt;F18,"&lt;= Do you love this place?","")</f>
        <v/>
      </c>
    </row>
    <row r="19" customFormat="false" ht="12.8" hidden="false" customHeight="false" outlineLevel="0" collapsed="false">
      <c r="B19" s="22"/>
      <c r="C19" s="23"/>
      <c r="E19" s="26"/>
      <c r="F19" s="27"/>
      <c r="G19" s="28"/>
    </row>
    <row r="20" customFormat="false" ht="12.8" hidden="false" customHeight="false" outlineLevel="0" collapsed="false">
      <c r="B20" s="10" t="s">
        <v>18</v>
      </c>
      <c r="C20" s="25" t="n">
        <f aca="false">IFERROR(C17*12,"")</f>
        <v>102763.960471695</v>
      </c>
      <c r="E20" s="29" t="s">
        <v>19</v>
      </c>
      <c r="F20" s="30"/>
      <c r="G20" s="24"/>
    </row>
    <row r="21" customFormat="false" ht="12.8" hidden="false" customHeight="false" outlineLevel="0" collapsed="false">
      <c r="B21" s="10" t="s">
        <v>20</v>
      </c>
      <c r="C21" s="25" t="n">
        <f aca="false">IFERROR(C20*C14,"")</f>
        <v>1027639.60471695</v>
      </c>
      <c r="E21" s="31" t="s">
        <v>21</v>
      </c>
      <c r="F21" s="32" t="n">
        <v>0.0427</v>
      </c>
      <c r="G21" s="21" t="str">
        <f aca="false">IF(F21&lt;$C$6,"&lt;= May consider this instead","")</f>
        <v>&lt;= May consider this instead</v>
      </c>
    </row>
    <row r="22" customFormat="false" ht="12.8" hidden="false" customHeight="false" outlineLevel="0" collapsed="false">
      <c r="E22" s="31" t="s">
        <v>22</v>
      </c>
      <c r="F22" s="32" t="n">
        <v>0.0429</v>
      </c>
      <c r="G22" s="21" t="str">
        <f aca="false">IF(F22&lt;$C$6,"&lt;= May consider this instead","")</f>
        <v>&lt;= May consider this instead</v>
      </c>
    </row>
    <row r="23" customFormat="false" ht="12.8" hidden="false" customHeight="false" outlineLevel="0" collapsed="false">
      <c r="E23" s="31" t="s">
        <v>23</v>
      </c>
      <c r="F23" s="32" t="n">
        <v>0.0434</v>
      </c>
      <c r="G23" s="21" t="str">
        <f aca="false">IF(F23&lt;$C$6,"&lt;= May consider this instead","")</f>
        <v>&lt;= May consider this instead</v>
      </c>
    </row>
    <row r="24" customFormat="false" ht="12.8" hidden="false" customHeight="false" outlineLevel="0" collapsed="false">
      <c r="E24" s="31" t="s">
        <v>24</v>
      </c>
      <c r="F24" s="32" t="n">
        <v>0.0517</v>
      </c>
      <c r="G24" s="21" t="str">
        <f aca="false">IF(F24&lt;$C$6,"&lt;= May consider this instead","")</f>
        <v>&lt;= May consider this instead</v>
      </c>
    </row>
    <row r="25" customFormat="false" ht="12.8" hidden="false" customHeight="false" outlineLevel="0" collapsed="false">
      <c r="E25" s="31" t="s">
        <v>25</v>
      </c>
      <c r="F25" s="32" t="n">
        <v>0.0524</v>
      </c>
      <c r="G25" s="21" t="str">
        <f aca="false">IF(F25&lt;$C$6,"&lt;= May consider this instead","")</f>
        <v/>
      </c>
    </row>
    <row r="26" customFormat="false" ht="12.8" hidden="false" customHeight="false" outlineLevel="0" collapsed="false">
      <c r="E26" s="31" t="s">
        <v>26</v>
      </c>
      <c r="F26" s="32" t="n">
        <v>0.0524</v>
      </c>
      <c r="G26" s="21" t="str">
        <f aca="false">IF(F26&lt;$C$6,"&lt;= May consider this instead","")</f>
        <v/>
      </c>
    </row>
    <row r="27" customFormat="false" ht="12.8" hidden="false" customHeight="false" outlineLevel="0" collapsed="false">
      <c r="E27" s="31" t="s">
        <v>27</v>
      </c>
      <c r="F27" s="32" t="n">
        <v>0.0554</v>
      </c>
      <c r="G27" s="21" t="str">
        <f aca="false">IF(F27&lt;$C$6,"&lt;= May consider this instead","")</f>
        <v/>
      </c>
    </row>
    <row r="28" customFormat="false" ht="12.8" hidden="false" customHeight="false" outlineLevel="0" collapsed="false">
      <c r="E28" s="31" t="s">
        <v>28</v>
      </c>
      <c r="F28" s="32" t="n">
        <v>0.0599</v>
      </c>
      <c r="G28" s="21" t="str">
        <f aca="false">IF(F28&lt;$C$6,"&lt;= May consider this instead","")</f>
        <v/>
      </c>
    </row>
    <row r="29" customFormat="false" ht="14.75" hidden="false" customHeight="false" outlineLevel="0" collapsed="false">
      <c r="E29" s="33" t="s">
        <v>29</v>
      </c>
      <c r="F29" s="34"/>
      <c r="G29" s="35"/>
    </row>
  </sheetData>
  <hyperlinks>
    <hyperlink ref="E29" r:id="rId1" display="https://wowa.ca/ontario-housing-market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LibreOffice/7.3.4.2$MacOSX_AARCH64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2022-08-30T15:58:20Z</dcterms:created>
  <dc:creator/>
  <dc:description/>
  <dc:language>zh-Hant</dc:language>
  <cp:lastModifiedBy/>
  <dcterms:modified xsi:type="dcterms:W3CDTF">2022-09-01T15:08:39Z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