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ropbox\Hopkins\Misc\2024.03.18 F23 Course Reviews\"/>
    </mc:Choice>
  </mc:AlternateContent>
  <xr:revisionPtr revIDLastSave="0" documentId="13_ncr:1_{ACB28521-FE55-4B81-A484-C38922B07AB2}" xr6:coauthVersionLast="47" xr6:coauthVersionMax="47" xr10:uidLastSave="{00000000-0000-0000-0000-000000000000}"/>
  <bookViews>
    <workbookView xWindow="-120" yWindow="-120" windowWidth="29040" windowHeight="15720" xr2:uid="{17681E57-9311-4AF4-8309-8F6EFAD10678}"/>
  </bookViews>
  <sheets>
    <sheet name="PrimaryWFacultyFA23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1" i="1" l="1"/>
  <c r="V330" i="1"/>
  <c r="AD329" i="1"/>
  <c r="AL328" i="1"/>
  <c r="AH328" i="1"/>
  <c r="AD328" i="1"/>
  <c r="Z328" i="1"/>
  <c r="V328" i="1"/>
  <c r="R328" i="1"/>
  <c r="N328" i="1"/>
  <c r="AL327" i="1"/>
  <c r="AH327" i="1"/>
  <c r="AD327" i="1"/>
  <c r="Z327" i="1"/>
  <c r="V327" i="1"/>
  <c r="R327" i="1"/>
  <c r="N327" i="1"/>
  <c r="AL326" i="1"/>
  <c r="AL325" i="1"/>
  <c r="AH325" i="1"/>
  <c r="AD325" i="1"/>
  <c r="Z325" i="1"/>
  <c r="V325" i="1"/>
  <c r="R325" i="1"/>
  <c r="N325" i="1"/>
  <c r="AL323" i="1"/>
  <c r="AH323" i="1"/>
  <c r="AD323" i="1"/>
  <c r="Z323" i="1"/>
  <c r="V323" i="1"/>
  <c r="R323" i="1"/>
  <c r="N323" i="1"/>
  <c r="V322" i="1"/>
  <c r="AL320" i="1"/>
  <c r="AH320" i="1"/>
  <c r="AD320" i="1"/>
  <c r="Z320" i="1"/>
  <c r="V320" i="1"/>
  <c r="R320" i="1"/>
  <c r="N320" i="1"/>
  <c r="AL318" i="1"/>
  <c r="AH318" i="1"/>
  <c r="AD318" i="1"/>
  <c r="Z318" i="1"/>
  <c r="V318" i="1"/>
  <c r="R318" i="1"/>
  <c r="N318" i="1"/>
  <c r="AL314" i="1"/>
  <c r="AH314" i="1"/>
  <c r="AD314" i="1"/>
  <c r="Z314" i="1"/>
  <c r="V314" i="1"/>
  <c r="R314" i="1"/>
  <c r="N314" i="1"/>
  <c r="AL309" i="1"/>
  <c r="AH309" i="1"/>
  <c r="AD309" i="1"/>
  <c r="AL308" i="1"/>
  <c r="AH308" i="1"/>
  <c r="AD308" i="1"/>
  <c r="Z308" i="1"/>
  <c r="V308" i="1"/>
  <c r="AL304" i="1"/>
  <c r="AH304" i="1"/>
  <c r="AD304" i="1"/>
  <c r="Z304" i="1"/>
  <c r="V304" i="1"/>
  <c r="R304" i="1"/>
  <c r="N304" i="1"/>
  <c r="AL303" i="1"/>
  <c r="AH303" i="1"/>
  <c r="AD303" i="1"/>
  <c r="Z303" i="1"/>
  <c r="V303" i="1"/>
  <c r="AL302" i="1"/>
  <c r="AH302" i="1"/>
  <c r="AD302" i="1"/>
  <c r="Z302" i="1"/>
  <c r="V302" i="1"/>
  <c r="R302" i="1"/>
  <c r="N302" i="1"/>
  <c r="AL299" i="1"/>
  <c r="AH299" i="1"/>
  <c r="AD299" i="1"/>
  <c r="Z299" i="1"/>
  <c r="V299" i="1"/>
  <c r="R299" i="1"/>
  <c r="N299" i="1"/>
  <c r="AL298" i="1"/>
  <c r="AH298" i="1"/>
  <c r="AD298" i="1"/>
  <c r="Z298" i="1"/>
  <c r="V298" i="1"/>
  <c r="AD296" i="1"/>
  <c r="AL295" i="1"/>
  <c r="AH295" i="1"/>
  <c r="AD295" i="1"/>
  <c r="Z295" i="1"/>
  <c r="V295" i="1"/>
  <c r="R295" i="1"/>
  <c r="N295" i="1"/>
  <c r="AD294" i="1"/>
  <c r="AL293" i="1"/>
  <c r="AH293" i="1"/>
  <c r="AD293" i="1"/>
  <c r="Z293" i="1"/>
  <c r="V293" i="1"/>
  <c r="R293" i="1"/>
  <c r="N293" i="1"/>
  <c r="AL290" i="1"/>
  <c r="AH290" i="1"/>
  <c r="AD290" i="1"/>
  <c r="Z290" i="1"/>
  <c r="V290" i="1"/>
  <c r="R290" i="1"/>
  <c r="N290" i="1"/>
  <c r="Z289" i="1"/>
  <c r="AH287" i="1"/>
  <c r="AD287" i="1"/>
  <c r="Z287" i="1"/>
  <c r="V287" i="1"/>
  <c r="N287" i="1"/>
  <c r="R287" i="1"/>
  <c r="AL285" i="1"/>
  <c r="AL284" i="1"/>
  <c r="AH284" i="1"/>
  <c r="AD284" i="1"/>
  <c r="Z284" i="1"/>
  <c r="V284" i="1"/>
  <c r="R284" i="1"/>
  <c r="N284" i="1"/>
  <c r="AD281" i="1"/>
  <c r="AL280" i="1"/>
  <c r="AH280" i="1"/>
  <c r="AD280" i="1"/>
  <c r="Z280" i="1"/>
  <c r="V280" i="1"/>
  <c r="AL278" i="1"/>
  <c r="AH278" i="1"/>
  <c r="AD278" i="1"/>
  <c r="Z278" i="1"/>
  <c r="V278" i="1"/>
  <c r="R278" i="1"/>
  <c r="N278" i="1"/>
  <c r="AL333" i="1"/>
  <c r="AH333" i="1"/>
  <c r="AD333" i="1"/>
  <c r="Z333" i="1"/>
  <c r="V333" i="1"/>
  <c r="R333" i="1"/>
  <c r="N333" i="1"/>
  <c r="AL334" i="1"/>
  <c r="AH334" i="1"/>
  <c r="AD334" i="1"/>
  <c r="Z334" i="1"/>
  <c r="V334" i="1"/>
  <c r="R334" i="1"/>
  <c r="N334" i="1"/>
  <c r="AL335" i="1"/>
  <c r="AH335" i="1"/>
  <c r="AD335" i="1"/>
  <c r="Z335" i="1"/>
  <c r="V335" i="1"/>
  <c r="R335" i="1"/>
  <c r="N335" i="1"/>
  <c r="AL336" i="1"/>
  <c r="AH336" i="1"/>
  <c r="AD336" i="1"/>
  <c r="Z336" i="1"/>
  <c r="V336" i="1"/>
  <c r="AL337" i="1"/>
  <c r="AH337" i="1"/>
  <c r="AD337" i="1"/>
  <c r="Z337" i="1"/>
  <c r="V337" i="1"/>
  <c r="R337" i="1"/>
  <c r="N337" i="1"/>
  <c r="AL339" i="1"/>
  <c r="AH339" i="1"/>
  <c r="AD339" i="1"/>
  <c r="Z339" i="1"/>
  <c r="V339" i="1"/>
  <c r="R339" i="1"/>
  <c r="N339" i="1"/>
  <c r="AL341" i="1"/>
  <c r="AH341" i="1"/>
  <c r="AD341" i="1"/>
  <c r="Z341" i="1"/>
  <c r="V341" i="1"/>
  <c r="R341" i="1"/>
  <c r="N341" i="1"/>
  <c r="AL342" i="1"/>
  <c r="AH342" i="1"/>
  <c r="AD342" i="1"/>
  <c r="Z342" i="1"/>
  <c r="V342" i="1"/>
  <c r="R342" i="1"/>
  <c r="N342" i="1"/>
  <c r="AL344" i="1"/>
  <c r="AH344" i="1"/>
  <c r="AD344" i="1"/>
  <c r="Z344" i="1"/>
  <c r="V344" i="1"/>
  <c r="R344" i="1"/>
  <c r="N344" i="1"/>
  <c r="AL346" i="1"/>
  <c r="AH346" i="1"/>
  <c r="AD346" i="1"/>
  <c r="Z346" i="1"/>
  <c r="V346" i="1"/>
  <c r="R346" i="1"/>
  <c r="Z348" i="1"/>
  <c r="R348" i="1"/>
  <c r="AH350" i="1"/>
  <c r="AH349" i="1"/>
  <c r="I350" i="1"/>
  <c r="AL352" i="1"/>
  <c r="AH352" i="1"/>
  <c r="AD352" i="1"/>
  <c r="Z352" i="1"/>
  <c r="V352" i="1"/>
  <c r="R352" i="1"/>
  <c r="AL351" i="1"/>
  <c r="AH351" i="1"/>
  <c r="AD351" i="1"/>
  <c r="Z351" i="1"/>
  <c r="V351" i="1"/>
  <c r="R351" i="1"/>
  <c r="N352" i="1"/>
  <c r="N351" i="1"/>
  <c r="I352" i="1"/>
  <c r="AL360" i="1"/>
  <c r="AH360" i="1"/>
  <c r="AD360" i="1"/>
  <c r="Z360" i="1"/>
  <c r="V360" i="1"/>
  <c r="R360" i="1"/>
  <c r="AL359" i="1"/>
  <c r="AH359" i="1"/>
  <c r="AD359" i="1"/>
  <c r="Z359" i="1"/>
  <c r="V359" i="1"/>
  <c r="R359" i="1"/>
  <c r="AL358" i="1"/>
  <c r="AH358" i="1"/>
  <c r="AD358" i="1"/>
  <c r="Z358" i="1"/>
  <c r="V358" i="1"/>
  <c r="R358" i="1"/>
  <c r="I360" i="1"/>
  <c r="I359" i="1"/>
  <c r="AL364" i="1"/>
  <c r="AH364" i="1"/>
  <c r="AD364" i="1"/>
  <c r="Z364" i="1"/>
  <c r="V364" i="1"/>
  <c r="R364" i="1"/>
  <c r="AL363" i="1"/>
  <c r="AH363" i="1"/>
  <c r="AD363" i="1"/>
  <c r="Z363" i="1"/>
  <c r="V363" i="1"/>
  <c r="R363" i="1"/>
  <c r="AL362" i="1"/>
  <c r="AH362" i="1"/>
  <c r="AD362" i="1"/>
  <c r="Z362" i="1"/>
  <c r="V362" i="1"/>
  <c r="R362" i="1"/>
  <c r="N364" i="1"/>
  <c r="N363" i="1"/>
  <c r="N362" i="1"/>
  <c r="I363" i="1"/>
  <c r="I362" i="1"/>
  <c r="AL366" i="1"/>
  <c r="AH366" i="1"/>
  <c r="AD366" i="1"/>
  <c r="Z366" i="1"/>
  <c r="V366" i="1"/>
  <c r="R366" i="1"/>
  <c r="AD365" i="1"/>
  <c r="AL365" i="1"/>
  <c r="AH365" i="1"/>
  <c r="Z365" i="1"/>
  <c r="V365" i="1"/>
  <c r="R365" i="1"/>
  <c r="N366" i="1"/>
  <c r="N365" i="1"/>
  <c r="I366" i="1"/>
  <c r="AD367" i="1"/>
  <c r="AL368" i="1"/>
  <c r="AH368" i="1"/>
  <c r="AD368" i="1"/>
  <c r="Z368" i="1"/>
  <c r="V368" i="1"/>
  <c r="R368" i="1"/>
  <c r="N368" i="1"/>
  <c r="V373" i="1"/>
  <c r="AL373" i="1"/>
  <c r="AH373" i="1"/>
  <c r="AD373" i="1"/>
  <c r="Z373" i="1"/>
  <c r="R373" i="1"/>
  <c r="N373" i="1"/>
  <c r="AL277" i="1"/>
  <c r="AH277" i="1"/>
  <c r="AD277" i="1"/>
  <c r="Z277" i="1"/>
  <c r="V277" i="1"/>
  <c r="R277" i="1"/>
  <c r="N277" i="1"/>
  <c r="R274" i="1"/>
  <c r="AL273" i="1"/>
  <c r="AH273" i="1"/>
  <c r="AD273" i="1"/>
  <c r="Z273" i="1"/>
  <c r="V273" i="1"/>
  <c r="R273" i="1"/>
  <c r="N273" i="1"/>
  <c r="AL269" i="1"/>
  <c r="AH269" i="1"/>
  <c r="AD269" i="1"/>
  <c r="Z269" i="1"/>
  <c r="V269" i="1"/>
  <c r="R269" i="1"/>
  <c r="N269" i="1"/>
  <c r="AL268" i="1"/>
  <c r="AH268" i="1"/>
  <c r="AD268" i="1"/>
  <c r="Z268" i="1"/>
  <c r="V268" i="1"/>
  <c r="R268" i="1"/>
  <c r="N268" i="1"/>
  <c r="AL265" i="1"/>
  <c r="AL264" i="1"/>
  <c r="AH264" i="1"/>
  <c r="AD264" i="1"/>
  <c r="Z264" i="1"/>
  <c r="V264" i="1"/>
  <c r="R264" i="1"/>
  <c r="N264" i="1"/>
  <c r="AL260" i="1"/>
  <c r="AH260" i="1"/>
  <c r="AD260" i="1"/>
  <c r="Z260" i="1"/>
  <c r="V260" i="1"/>
  <c r="R260" i="1"/>
  <c r="AL256" i="1"/>
  <c r="AH256" i="1"/>
  <c r="AD256" i="1"/>
  <c r="Z256" i="1"/>
  <c r="V256" i="1"/>
  <c r="R256" i="1"/>
  <c r="N256" i="1"/>
  <c r="Z255" i="1"/>
  <c r="V255" i="1"/>
  <c r="AL254" i="1"/>
  <c r="AH254" i="1"/>
  <c r="AD254" i="1"/>
  <c r="Z254" i="1"/>
  <c r="V254" i="1"/>
  <c r="R254" i="1"/>
  <c r="AL253" i="1"/>
  <c r="AH253" i="1"/>
  <c r="AD253" i="1"/>
  <c r="Z253" i="1"/>
  <c r="V253" i="1"/>
  <c r="R253" i="1"/>
  <c r="N253" i="1"/>
  <c r="AL247" i="1"/>
  <c r="AD247" i="1"/>
  <c r="AL245" i="1"/>
  <c r="AH245" i="1"/>
  <c r="AD245" i="1"/>
  <c r="Z245" i="1"/>
  <c r="V245" i="1"/>
  <c r="R245" i="1"/>
  <c r="N245" i="1"/>
  <c r="AL244" i="1"/>
  <c r="AH244" i="1"/>
  <c r="AD244" i="1"/>
  <c r="Z244" i="1"/>
  <c r="V244" i="1"/>
  <c r="R244" i="1"/>
  <c r="N244" i="1"/>
  <c r="AD243" i="1"/>
  <c r="AL242" i="1"/>
  <c r="AH242" i="1"/>
  <c r="AD242" i="1"/>
  <c r="Z242" i="1"/>
  <c r="V242" i="1"/>
  <c r="R242" i="1"/>
  <c r="N242" i="1"/>
  <c r="AL240" i="1"/>
  <c r="AH240" i="1"/>
  <c r="AD240" i="1"/>
  <c r="V240" i="1"/>
  <c r="Z240" i="1"/>
  <c r="R240" i="1"/>
  <c r="N240" i="1"/>
  <c r="AL237" i="1"/>
  <c r="AH237" i="1"/>
  <c r="AD237" i="1"/>
  <c r="Z237" i="1"/>
  <c r="V237" i="1"/>
  <c r="R237" i="1"/>
  <c r="N237" i="1"/>
  <c r="AL236" i="1"/>
  <c r="AH236" i="1"/>
  <c r="AL234" i="1"/>
  <c r="AH234" i="1"/>
  <c r="AD234" i="1"/>
  <c r="Z234" i="1"/>
  <c r="V234" i="1"/>
  <c r="R234" i="1"/>
  <c r="N234" i="1"/>
  <c r="AL231" i="1"/>
  <c r="AH231" i="1"/>
  <c r="AD231" i="1"/>
  <c r="Z231" i="1"/>
  <c r="V231" i="1"/>
  <c r="R231" i="1"/>
  <c r="N231" i="1"/>
  <c r="AL230" i="1"/>
  <c r="AH230" i="1"/>
  <c r="AD230" i="1"/>
  <c r="AL229" i="1"/>
  <c r="AH229" i="1"/>
  <c r="AD229" i="1"/>
  <c r="Z229" i="1"/>
  <c r="AL228" i="1"/>
  <c r="AH228" i="1"/>
  <c r="AD228" i="1"/>
  <c r="Z228" i="1"/>
  <c r="V228" i="1"/>
  <c r="R228" i="1"/>
  <c r="AL227" i="1"/>
  <c r="AH227" i="1"/>
  <c r="AD227" i="1"/>
  <c r="Z227" i="1"/>
  <c r="V227" i="1"/>
  <c r="R227" i="1"/>
  <c r="N228" i="1"/>
  <c r="N227" i="1"/>
  <c r="I228" i="1"/>
  <c r="V225" i="1"/>
  <c r="I226" i="1"/>
  <c r="AL224" i="1"/>
  <c r="AH224" i="1"/>
  <c r="AD224" i="1"/>
  <c r="Z224" i="1"/>
  <c r="V224" i="1"/>
  <c r="R224" i="1"/>
  <c r="AL223" i="1"/>
  <c r="AH223" i="1"/>
  <c r="AD223" i="1"/>
  <c r="Z223" i="1"/>
  <c r="V223" i="1"/>
  <c r="R223" i="1"/>
  <c r="N224" i="1"/>
  <c r="N223" i="1"/>
  <c r="I224" i="1"/>
  <c r="AL221" i="1"/>
  <c r="AH221" i="1"/>
  <c r="AD221" i="1"/>
  <c r="Z221" i="1"/>
  <c r="V221" i="1"/>
  <c r="R221" i="1"/>
  <c r="AL220" i="1"/>
  <c r="AH220" i="1"/>
  <c r="AD220" i="1"/>
  <c r="Z220" i="1"/>
  <c r="V220" i="1"/>
  <c r="R220" i="1"/>
  <c r="N220" i="1"/>
  <c r="N221" i="1"/>
  <c r="I221" i="1"/>
  <c r="AL219" i="1"/>
  <c r="AH219" i="1"/>
  <c r="AD219" i="1"/>
  <c r="V216" i="1"/>
  <c r="AL215" i="1"/>
  <c r="AH215" i="1"/>
  <c r="AD215" i="1"/>
  <c r="Z215" i="1"/>
  <c r="V215" i="1"/>
  <c r="R215" i="1"/>
  <c r="N215" i="1"/>
  <c r="R214" i="1"/>
  <c r="AL212" i="1"/>
  <c r="AH212" i="1"/>
  <c r="AD212" i="1"/>
  <c r="Z212" i="1"/>
  <c r="V212" i="1"/>
  <c r="R212" i="1"/>
  <c r="N212" i="1"/>
  <c r="AL211" i="1"/>
  <c r="AH211" i="1"/>
  <c r="AD211" i="1"/>
  <c r="Z211" i="1"/>
  <c r="V211" i="1"/>
  <c r="R211" i="1"/>
  <c r="N211" i="1"/>
  <c r="AL210" i="1"/>
  <c r="AH210" i="1"/>
  <c r="AD210" i="1"/>
  <c r="Z210" i="1"/>
  <c r="V210" i="1"/>
  <c r="R210" i="1"/>
  <c r="N210" i="1"/>
  <c r="AL209" i="1"/>
  <c r="AH209" i="1"/>
  <c r="AD209" i="1"/>
  <c r="Z209" i="1"/>
  <c r="V209" i="1"/>
  <c r="R209" i="1"/>
  <c r="N209" i="1"/>
  <c r="AL207" i="1"/>
  <c r="AH207" i="1"/>
  <c r="AD207" i="1"/>
  <c r="Z207" i="1"/>
  <c r="V207" i="1"/>
  <c r="R207" i="1"/>
  <c r="N207" i="1"/>
  <c r="AL205" i="1"/>
  <c r="AH205" i="1"/>
  <c r="AD205" i="1"/>
  <c r="Z205" i="1"/>
  <c r="V205" i="1"/>
  <c r="R205" i="1"/>
  <c r="N205" i="1"/>
  <c r="AL204" i="1"/>
  <c r="AH204" i="1"/>
  <c r="AD204" i="1"/>
  <c r="V204" i="1"/>
  <c r="AL203" i="1"/>
  <c r="AH203" i="1"/>
  <c r="AD203" i="1"/>
  <c r="Z203" i="1"/>
  <c r="V203" i="1"/>
  <c r="R203" i="1"/>
  <c r="AL202" i="1"/>
  <c r="AH202" i="1"/>
  <c r="AD202" i="1"/>
  <c r="Z202" i="1"/>
  <c r="V202" i="1"/>
  <c r="R202" i="1"/>
  <c r="N202" i="1"/>
  <c r="AL201" i="1"/>
  <c r="AH201" i="1"/>
  <c r="AD201" i="1"/>
  <c r="Z201" i="1"/>
  <c r="V201" i="1"/>
  <c r="R201" i="1"/>
  <c r="N201" i="1"/>
  <c r="AL200" i="1"/>
  <c r="AH200" i="1"/>
  <c r="AD200" i="1"/>
  <c r="Z200" i="1"/>
  <c r="V200" i="1"/>
  <c r="R200" i="1"/>
  <c r="N200" i="1"/>
  <c r="AL199" i="1"/>
  <c r="AH199" i="1"/>
  <c r="AD199" i="1"/>
  <c r="Z199" i="1"/>
  <c r="V199" i="1"/>
  <c r="R199" i="1"/>
  <c r="N199" i="1"/>
  <c r="AL197" i="1"/>
  <c r="AH197" i="1"/>
  <c r="AD197" i="1"/>
  <c r="Z197" i="1"/>
  <c r="V197" i="1"/>
  <c r="AL195" i="1"/>
  <c r="AH195" i="1"/>
  <c r="AD195" i="1"/>
  <c r="Z195" i="1"/>
  <c r="V195" i="1"/>
  <c r="R195" i="1"/>
  <c r="N195" i="1"/>
  <c r="AL193" i="1"/>
  <c r="AH193" i="1"/>
  <c r="AD193" i="1"/>
  <c r="Z193" i="1"/>
  <c r="V193" i="1"/>
  <c r="R193" i="1"/>
  <c r="N193" i="1"/>
  <c r="AL191" i="1"/>
  <c r="AH191" i="1"/>
  <c r="AD191" i="1"/>
  <c r="AL186" i="1"/>
  <c r="AH186" i="1"/>
  <c r="AD186" i="1"/>
  <c r="Z186" i="1"/>
  <c r="V186" i="1"/>
  <c r="R186" i="1"/>
  <c r="N186" i="1"/>
  <c r="AL183" i="1"/>
  <c r="AH183" i="1"/>
  <c r="AD182" i="1"/>
  <c r="AL181" i="1"/>
  <c r="AH181" i="1"/>
  <c r="AD181" i="1"/>
  <c r="Z181" i="1"/>
  <c r="V181" i="1"/>
  <c r="R181" i="1"/>
  <c r="N181" i="1"/>
  <c r="Z180" i="1"/>
  <c r="AL179" i="1"/>
  <c r="AH179" i="1"/>
  <c r="AD179" i="1"/>
  <c r="Z179" i="1"/>
  <c r="V179" i="1"/>
  <c r="R179" i="1"/>
  <c r="N179" i="1"/>
  <c r="AL178" i="1"/>
  <c r="AH178" i="1"/>
  <c r="AD178" i="1"/>
  <c r="Z178" i="1"/>
  <c r="V178" i="1"/>
  <c r="R178" i="1"/>
  <c r="N178" i="1"/>
  <c r="AL175" i="1"/>
  <c r="AH175" i="1"/>
  <c r="AD175" i="1"/>
  <c r="Z175" i="1"/>
  <c r="V175" i="1"/>
  <c r="R175" i="1"/>
  <c r="N175" i="1"/>
  <c r="AL169" i="1"/>
  <c r="AH169" i="1"/>
  <c r="AD169" i="1"/>
  <c r="Z169" i="1"/>
  <c r="V169" i="1"/>
  <c r="R169" i="1"/>
  <c r="N169" i="1"/>
  <c r="AL166" i="1"/>
  <c r="AH166" i="1"/>
  <c r="AD166" i="1"/>
  <c r="Z166" i="1"/>
  <c r="V166" i="1"/>
  <c r="R166" i="1"/>
  <c r="N166" i="1"/>
  <c r="AL165" i="1"/>
  <c r="AH165" i="1"/>
  <c r="AD165" i="1"/>
  <c r="Z165" i="1"/>
  <c r="V165" i="1"/>
  <c r="R165" i="1"/>
  <c r="N165" i="1"/>
  <c r="AL163" i="1"/>
  <c r="AH163" i="1"/>
  <c r="AD163" i="1"/>
  <c r="Z163" i="1"/>
  <c r="V163" i="1"/>
  <c r="R163" i="1"/>
  <c r="N163" i="1"/>
  <c r="I157" i="1"/>
  <c r="I153" i="1"/>
  <c r="AL151" i="1"/>
  <c r="AH151" i="1"/>
  <c r="AD151" i="1"/>
  <c r="Z151" i="1"/>
  <c r="V151" i="1"/>
  <c r="R151" i="1"/>
  <c r="AL150" i="1"/>
  <c r="AH150" i="1"/>
  <c r="AD150" i="1"/>
  <c r="Z150" i="1"/>
  <c r="V150" i="1"/>
  <c r="R150" i="1"/>
  <c r="N151" i="1"/>
  <c r="N150" i="1"/>
  <c r="I151" i="1"/>
  <c r="I149" i="1"/>
  <c r="AL145" i="1"/>
  <c r="AH145" i="1"/>
  <c r="AD145" i="1"/>
  <c r="AL139" i="1"/>
  <c r="AH139" i="1"/>
  <c r="AD139" i="1"/>
  <c r="Z139" i="1"/>
  <c r="V139" i="1"/>
  <c r="R139" i="1"/>
  <c r="N139" i="1"/>
  <c r="AL135" i="1"/>
  <c r="AH135" i="1"/>
  <c r="AD135" i="1"/>
  <c r="Z135" i="1"/>
  <c r="V135" i="1"/>
  <c r="R135" i="1"/>
  <c r="N135" i="1"/>
  <c r="AL120" i="1"/>
  <c r="AH120" i="1"/>
  <c r="AD120" i="1"/>
  <c r="Z120" i="1"/>
  <c r="V120" i="1"/>
  <c r="R120" i="1"/>
  <c r="N120" i="1"/>
  <c r="AL119" i="1"/>
  <c r="AH119" i="1"/>
  <c r="AD119" i="1"/>
  <c r="Z119" i="1"/>
  <c r="V119" i="1"/>
  <c r="R119" i="1"/>
  <c r="N119" i="1"/>
  <c r="AL116" i="1"/>
  <c r="AH116" i="1"/>
  <c r="AD116" i="1"/>
  <c r="Z116" i="1"/>
  <c r="V116" i="1"/>
  <c r="R116" i="1"/>
  <c r="N116" i="1"/>
  <c r="AL108" i="1"/>
  <c r="AH108" i="1"/>
  <c r="AD108" i="1"/>
  <c r="Z108" i="1"/>
  <c r="V108" i="1"/>
  <c r="R108" i="1"/>
  <c r="N108" i="1"/>
  <c r="AL105" i="1"/>
  <c r="AH105" i="1"/>
  <c r="AD105" i="1"/>
  <c r="Z105" i="1"/>
  <c r="V105" i="1"/>
  <c r="R105" i="1"/>
  <c r="N105" i="1"/>
  <c r="AL104" i="1"/>
  <c r="AH104" i="1"/>
  <c r="AD104" i="1"/>
  <c r="Z104" i="1"/>
  <c r="V104" i="1"/>
  <c r="R104" i="1"/>
  <c r="N104" i="1"/>
  <c r="AL101" i="1"/>
  <c r="AH101" i="1"/>
  <c r="AD101" i="1"/>
  <c r="Z101" i="1"/>
  <c r="V101" i="1"/>
  <c r="AL100" i="1"/>
  <c r="AH100" i="1"/>
  <c r="AD100" i="1"/>
  <c r="Z100" i="1"/>
  <c r="V100" i="1"/>
  <c r="R100" i="1"/>
  <c r="N100" i="1"/>
  <c r="I98" i="1"/>
  <c r="AL97" i="1"/>
  <c r="AH97" i="1"/>
  <c r="V97" i="1"/>
  <c r="AL96" i="1"/>
  <c r="AH96" i="1"/>
  <c r="AD96" i="1"/>
  <c r="Z96" i="1"/>
  <c r="V96" i="1"/>
  <c r="R96" i="1"/>
  <c r="N96" i="1"/>
  <c r="AL95" i="1"/>
  <c r="AH95" i="1"/>
  <c r="AD95" i="1"/>
  <c r="Z95" i="1"/>
  <c r="V95" i="1"/>
  <c r="R95" i="1"/>
  <c r="N95" i="1"/>
  <c r="AL93" i="1"/>
  <c r="AH93" i="1"/>
  <c r="AD93" i="1"/>
  <c r="Z93" i="1"/>
  <c r="V93" i="1"/>
  <c r="R93" i="1"/>
  <c r="N93" i="1"/>
  <c r="AH77" i="1"/>
  <c r="AD73" i="1"/>
  <c r="AD52" i="1"/>
  <c r="AL46" i="1"/>
  <c r="AH46" i="1"/>
  <c r="AD46" i="1"/>
  <c r="Z46" i="1"/>
  <c r="V46" i="1"/>
  <c r="R46" i="1"/>
  <c r="N46" i="1"/>
  <c r="AL38" i="1"/>
  <c r="AH38" i="1"/>
  <c r="AD38" i="1"/>
  <c r="Z38" i="1"/>
  <c r="V38" i="1"/>
  <c r="R38" i="1"/>
  <c r="N38" i="1"/>
  <c r="AL37" i="1"/>
  <c r="AH37" i="1"/>
  <c r="AD37" i="1"/>
  <c r="Z37" i="1"/>
  <c r="V37" i="1"/>
  <c r="R37" i="1"/>
  <c r="N37" i="1"/>
  <c r="AL35" i="1"/>
  <c r="AH35" i="1"/>
  <c r="AD35" i="1"/>
  <c r="Z35" i="1"/>
  <c r="V35" i="1"/>
  <c r="R35" i="1"/>
  <c r="N35" i="1"/>
  <c r="AL14" i="1"/>
  <c r="AH14" i="1"/>
  <c r="AD14" i="1"/>
  <c r="Z14" i="1"/>
  <c r="V14" i="1"/>
  <c r="R14" i="1"/>
  <c r="N14" i="1"/>
  <c r="AL13" i="1"/>
  <c r="AH13" i="1"/>
  <c r="AD13" i="1"/>
  <c r="Z13" i="1"/>
  <c r="V13" i="1"/>
  <c r="R13" i="1"/>
  <c r="N13" i="1"/>
  <c r="AL12" i="1"/>
  <c r="AH12" i="1"/>
  <c r="AD12" i="1"/>
  <c r="Z12" i="1"/>
  <c r="V12" i="1"/>
  <c r="R12" i="1"/>
  <c r="N12" i="1"/>
  <c r="AL9" i="1"/>
  <c r="AH9" i="1"/>
  <c r="AD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2" i="1"/>
  <c r="I154" i="1"/>
  <c r="I155" i="1"/>
  <c r="I156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2" i="1"/>
  <c r="I223" i="1"/>
  <c r="I225" i="1"/>
  <c r="I227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1" i="1"/>
  <c r="I353" i="1"/>
  <c r="I354" i="1"/>
  <c r="I355" i="1"/>
  <c r="I356" i="1"/>
  <c r="I357" i="1"/>
  <c r="I358" i="1"/>
  <c r="I361" i="1"/>
  <c r="I364" i="1"/>
  <c r="I365" i="1"/>
  <c r="I367" i="1"/>
  <c r="I368" i="1"/>
  <c r="I369" i="1"/>
  <c r="I370" i="1"/>
  <c r="I371" i="1"/>
  <c r="I372" i="1"/>
  <c r="I373" i="1"/>
  <c r="I374" i="1"/>
  <c r="I375" i="1"/>
  <c r="I376" i="1"/>
  <c r="I3" i="1"/>
  <c r="I2" i="1"/>
  <c r="AL6" i="1"/>
  <c r="AH6" i="1"/>
  <c r="AD6" i="1"/>
  <c r="Z6" i="1"/>
  <c r="V6" i="1"/>
  <c r="R6" i="1"/>
  <c r="N6" i="1"/>
  <c r="AL5" i="1"/>
  <c r="AH5" i="1"/>
  <c r="AD5" i="1"/>
  <c r="Z5" i="1"/>
  <c r="V5" i="1"/>
  <c r="R5" i="1"/>
  <c r="N5" i="1"/>
  <c r="AL3" i="1"/>
  <c r="AH3" i="1"/>
  <c r="AD3" i="1"/>
  <c r="Z3" i="1"/>
  <c r="V3" i="1"/>
  <c r="R3" i="1"/>
  <c r="N3" i="1"/>
</calcChain>
</file>

<file path=xl/sharedStrings.xml><?xml version="1.0" encoding="utf-8"?>
<sst xmlns="http://schemas.openxmlformats.org/spreadsheetml/2006/main" count="3038" uniqueCount="678">
  <si>
    <t>Term</t>
  </si>
  <si>
    <t>Dept</t>
  </si>
  <si>
    <t>Crse</t>
  </si>
  <si>
    <t>Sect</t>
  </si>
  <si>
    <t>Title</t>
  </si>
  <si>
    <t>FacultyName</t>
  </si>
  <si>
    <t>StartDate</t>
  </si>
  <si>
    <t>EndDate</t>
  </si>
  <si>
    <t>AE Fall 2023</t>
  </si>
  <si>
    <t>AS Anthropology</t>
  </si>
  <si>
    <t>AS.070.132</t>
  </si>
  <si>
    <t>01</t>
  </si>
  <si>
    <t>Invitation to Anthropology</t>
  </si>
  <si>
    <t>Khan, Naveeda</t>
  </si>
  <si>
    <t>08/28/2023</t>
  </si>
  <si>
    <t>12/08/2023</t>
  </si>
  <si>
    <t>02</t>
  </si>
  <si>
    <t>03</t>
  </si>
  <si>
    <t>04</t>
  </si>
  <si>
    <t>05</t>
  </si>
  <si>
    <t>AS.070.202</t>
  </si>
  <si>
    <t>Mapping Communities</t>
  </si>
  <si>
    <t>Procupez, Valeria</t>
  </si>
  <si>
    <t>AS.070.267</t>
  </si>
  <si>
    <t>Culture, Religion and Politics in Iran</t>
  </si>
  <si>
    <t>Haeri, Niloofar</t>
  </si>
  <si>
    <t>AS.070.273</t>
  </si>
  <si>
    <t>Ethnographies</t>
  </si>
  <si>
    <t>AS.070.286</t>
  </si>
  <si>
    <t>Reading Gandhi in the Contemporary Moment</t>
  </si>
  <si>
    <t>Joshi, Kunal</t>
  </si>
  <si>
    <t>AS.070.306</t>
  </si>
  <si>
    <t>The Power and Politics of Ruins</t>
  </si>
  <si>
    <t>AS.070.322</t>
  </si>
  <si>
    <t>The Politics of Land Rights</t>
  </si>
  <si>
    <t>Menezes, Benita Maria</t>
  </si>
  <si>
    <t>AS.070.338</t>
  </si>
  <si>
    <t>Transnational Migration through the Lens of Kinship and Gender</t>
  </si>
  <si>
    <t>Kim, Sojung</t>
  </si>
  <si>
    <t>AS.070.404</t>
  </si>
  <si>
    <t>The Idea of Africa</t>
  </si>
  <si>
    <t>Mohamed, Sabine</t>
  </si>
  <si>
    <t>AS.070.431</t>
  </si>
  <si>
    <t>Politics of Language</t>
  </si>
  <si>
    <t>MacLochlainn, Scott A</t>
  </si>
  <si>
    <t>AS.070.604</t>
  </si>
  <si>
    <t>AS.070.631</t>
  </si>
  <si>
    <t>AS.070.656</t>
  </si>
  <si>
    <t>Anthropology of Religion</t>
  </si>
  <si>
    <t>AS.070.659</t>
  </si>
  <si>
    <t>Proposal Writing</t>
  </si>
  <si>
    <t>AS.070.674</t>
  </si>
  <si>
    <t>Readings in Anthropology</t>
  </si>
  <si>
    <t>AS Archaeology</t>
  </si>
  <si>
    <t>AS.136.510</t>
  </si>
  <si>
    <t>Archaeology Major Honors Thesis I</t>
  </si>
  <si>
    <t>Schwartz, Glenn M</t>
  </si>
  <si>
    <t>Roller, Matthew</t>
  </si>
  <si>
    <t>Deleonardis, Lisa</t>
  </si>
  <si>
    <t>Harrower, Michael James</t>
  </si>
  <si>
    <t>Anderson, Emily S.K.</t>
  </si>
  <si>
    <t>06</t>
  </si>
  <si>
    <t>Bryan, Betsy Morrell</t>
  </si>
  <si>
    <t>AS.136.511</t>
  </si>
  <si>
    <t>Archaeology Major Honors Thesis II</t>
  </si>
  <si>
    <t>AS Behavioral Biology</t>
  </si>
  <si>
    <t>AS.290.303</t>
  </si>
  <si>
    <t>Animal Behavior and Communication Lab</t>
  </si>
  <si>
    <t>Bohn, Kirsten M</t>
  </si>
  <si>
    <t>AS Biology</t>
  </si>
  <si>
    <t>AS.020.622</t>
  </si>
  <si>
    <t>Current Topics in Modern Biology Research</t>
  </si>
  <si>
    <t>Kim, John</t>
  </si>
  <si>
    <t>AS Biophysics</t>
  </si>
  <si>
    <t>AS.250.253</t>
  </si>
  <si>
    <t>Protein Engineering and Biochemistry Lab</t>
  </si>
  <si>
    <t>Sorenson, Jaime Lynn</t>
  </si>
  <si>
    <t>Robinson, Aaron</t>
  </si>
  <si>
    <t>07</t>
  </si>
  <si>
    <t>08</t>
  </si>
  <si>
    <t>AS.250.383</t>
  </si>
  <si>
    <t>Molecular Biophysics Laboratory</t>
  </si>
  <si>
    <t>AS.250.421</t>
  </si>
  <si>
    <t>Advanced Seminar in Membrane Protein Structure, Function &amp; Pharmacology</t>
  </si>
  <si>
    <t>Staff</t>
  </si>
  <si>
    <t>AS Center for Africana Studies</t>
  </si>
  <si>
    <t>AS.362.119</t>
  </si>
  <si>
    <t>Abolition and the University</t>
  </si>
  <si>
    <t>Cumming, Daniel G.</t>
  </si>
  <si>
    <t>AS.362.510</t>
  </si>
  <si>
    <t>Senior Honors in Africana Studies I</t>
  </si>
  <si>
    <t>White, Alexandre Ilani Rein</t>
  </si>
  <si>
    <t>Johnson, Jessica Marie</t>
  </si>
  <si>
    <t>Schrader, Stuart Laurence</t>
  </si>
  <si>
    <t>AS Classics</t>
  </si>
  <si>
    <t>AS.040.213</t>
  </si>
  <si>
    <t>The Painted Worlds of Early Greece:  Fantasy, Form and Action</t>
  </si>
  <si>
    <t>AS Earth &amp; Planetary Sciences</t>
  </si>
  <si>
    <t>AS.270.510</t>
  </si>
  <si>
    <t>Senior Honors Thesis</t>
  </si>
  <si>
    <t>Gnanadesikan, Anand</t>
  </si>
  <si>
    <t>AS.271.511</t>
  </si>
  <si>
    <t>Burgess, Jerry</t>
  </si>
  <si>
    <t>AS East Asian Studies</t>
  </si>
  <si>
    <t>AS.310.431</t>
  </si>
  <si>
    <t>Senior Thesis Seminar: East Asian Studies</t>
  </si>
  <si>
    <t>Andreas, Joel</t>
  </si>
  <si>
    <t>AS Economics</t>
  </si>
  <si>
    <t>AS.180.238</t>
  </si>
  <si>
    <t>Rethinking Economics After the Great Recession</t>
  </si>
  <si>
    <t>Norris, Floyd</t>
  </si>
  <si>
    <t>AS.180.280</t>
  </si>
  <si>
    <t>The History and Future of the Hedge Fund Industry</t>
  </si>
  <si>
    <t>Heerdt, Kevin M.</t>
  </si>
  <si>
    <t>AS.180.310</t>
  </si>
  <si>
    <t>Economics of Antitrust</t>
  </si>
  <si>
    <t>Hamilton, Bruce W</t>
  </si>
  <si>
    <t>AS.180.363</t>
  </si>
  <si>
    <t>Sex, Drugs and Dynamic Optimization: The Economics of Risky Behavior</t>
  </si>
  <si>
    <t>Papageorge, Nicholas W</t>
  </si>
  <si>
    <t>AS.180.369</t>
  </si>
  <si>
    <t>Tools for Writing a Research Paper in Economics</t>
  </si>
  <si>
    <t>Carroll, Christopher D</t>
  </si>
  <si>
    <t>AS.180.521</t>
  </si>
  <si>
    <t>Research in Economics: Honors Thesis</t>
  </si>
  <si>
    <t>Dore, Giovanna Maria Dora</t>
  </si>
  <si>
    <t>Wright, Jonathan H</t>
  </si>
  <si>
    <t>Ball, Laurence M</t>
  </si>
  <si>
    <t>Jeanne, Olivier</t>
  </si>
  <si>
    <t>Barbera, Robert</t>
  </si>
  <si>
    <t>Hwang, Yujung</t>
  </si>
  <si>
    <t>09</t>
  </si>
  <si>
    <t>Bianchi, Francesco</t>
  </si>
  <si>
    <t>10</t>
  </si>
  <si>
    <t>Moffitt, Robert A</t>
  </si>
  <si>
    <t>11</t>
  </si>
  <si>
    <t>Duffee, Gregory R</t>
  </si>
  <si>
    <t>12</t>
  </si>
  <si>
    <t>Elliott, Jonathan Tyler</t>
  </si>
  <si>
    <t>AS.180.522</t>
  </si>
  <si>
    <t>AS English</t>
  </si>
  <si>
    <t>AS.060.107</t>
  </si>
  <si>
    <t>Introduction to Literary Study</t>
  </si>
  <si>
    <t>Thompson, Mark C</t>
  </si>
  <si>
    <t>Crisostomo, Johaina K</t>
  </si>
  <si>
    <t>AS.060.169</t>
  </si>
  <si>
    <t>Literature and Visual Art</t>
  </si>
  <si>
    <t>Miller, Andrew</t>
  </si>
  <si>
    <t>AS.060.313</t>
  </si>
  <si>
    <t>Literature of the Settler Revolution</t>
  </si>
  <si>
    <t>Hickman, Jared W</t>
  </si>
  <si>
    <t>AS.060.344</t>
  </si>
  <si>
    <t>Reimagining the Past: History and Memory in Asian American Fiction</t>
  </si>
  <si>
    <t>AS.060.364</t>
  </si>
  <si>
    <t>Utopias</t>
  </si>
  <si>
    <t>Mao, Douglas</t>
  </si>
  <si>
    <t>AS.060.375</t>
  </si>
  <si>
    <t>Literary Studies as Data Science</t>
  </si>
  <si>
    <t>Da, Nan</t>
  </si>
  <si>
    <t>AS.060.397</t>
  </si>
  <si>
    <t>Thomas Pynchon</t>
  </si>
  <si>
    <t>Nealon, Christopher</t>
  </si>
  <si>
    <t>AS.060.509</t>
  </si>
  <si>
    <t>Senior Essay</t>
  </si>
  <si>
    <t>Daniel, Andrew</t>
  </si>
  <si>
    <t>Rosenthal, Jesse Karl</t>
  </si>
  <si>
    <t>Achinstein, Sharon</t>
  </si>
  <si>
    <t>Favret, Mary</t>
  </si>
  <si>
    <t>AS.060.623</t>
  </si>
  <si>
    <t>The Sentimental Imagination</t>
  </si>
  <si>
    <t>AS.060.630</t>
  </si>
  <si>
    <t>All That Jazz: African American Literature and Music, Origins through the 1950s</t>
  </si>
  <si>
    <t>Jackson, Lawrence P</t>
  </si>
  <si>
    <t>AS.060.659</t>
  </si>
  <si>
    <t>Bodies on Stage in Early Modern Drama</t>
  </si>
  <si>
    <t>AS.060.687</t>
  </si>
  <si>
    <t>Literature and Political Geography</t>
  </si>
  <si>
    <t>AS Film and Media Studies</t>
  </si>
  <si>
    <t>AS.061.140</t>
  </si>
  <si>
    <t>Introduction to Cinema, 1892-1960</t>
  </si>
  <si>
    <t>Bucknell, Lucy</t>
  </si>
  <si>
    <t>AS.061.147</t>
  </si>
  <si>
    <t>Visual Storytelling</t>
  </si>
  <si>
    <t>AS.061.205</t>
  </si>
  <si>
    <t>Introduction to Screenwriting</t>
  </si>
  <si>
    <t>AS.061.226</t>
  </si>
  <si>
    <t>Special Topics:  Writing About Film</t>
  </si>
  <si>
    <t>Mason, Laura</t>
  </si>
  <si>
    <t>AS.061.373</t>
  </si>
  <si>
    <t>Intermediate Screenwriting</t>
  </si>
  <si>
    <t>Rodgers, Adam F</t>
  </si>
  <si>
    <t>AS First Year Seminars</t>
  </si>
  <si>
    <t>AS.001.200</t>
  </si>
  <si>
    <t>FYS: Great Adaptations in the Animal Kingdom</t>
  </si>
  <si>
    <t>Moss, Cynthia</t>
  </si>
  <si>
    <t>AS History</t>
  </si>
  <si>
    <t>AS.100.102</t>
  </si>
  <si>
    <t>The Medieval World</t>
  </si>
  <si>
    <t>Lester, Anne</t>
  </si>
  <si>
    <t>AS.100.293</t>
  </si>
  <si>
    <t>Historical Methods, Archives and Interpretations</t>
  </si>
  <si>
    <t>Maciejko, Pawel Tadeusz</t>
  </si>
  <si>
    <t>AS.100.301</t>
  </si>
  <si>
    <t>America after the Civil Rights Movement</t>
  </si>
  <si>
    <t>Connolly, Nathan D</t>
  </si>
  <si>
    <t>AS.100.302</t>
  </si>
  <si>
    <t>History of the French-Algerian War, 1954-1962</t>
  </si>
  <si>
    <t>Shepard, Todd</t>
  </si>
  <si>
    <t>AS.100.321</t>
  </si>
  <si>
    <t>Political Thought and Social Transformation in the Haitian Revolution and Early Independent Mexico, c. 1789-1850</t>
  </si>
  <si>
    <t>Borocz-Johnson, Lee Michael</t>
  </si>
  <si>
    <t>AS.100.327</t>
  </si>
  <si>
    <t>The Islamic Age of Empires: The Ottomans, the Mughals, and the Safavids</t>
  </si>
  <si>
    <t>Noor, Rao Mohsin Ali</t>
  </si>
  <si>
    <t>AS.100.347</t>
  </si>
  <si>
    <t>Early Modern China</t>
  </si>
  <si>
    <t>Rowe, William T</t>
  </si>
  <si>
    <t>AS.100.360</t>
  </si>
  <si>
    <t>The Modern British World: Imperial Encounters, Regimes, and Resistance, from the American Revolution to the present</t>
  </si>
  <si>
    <t>Hindmarch-Watson, Katie</t>
  </si>
  <si>
    <t>AS.100.413</t>
  </si>
  <si>
    <t>London 1580-1830: The History of Britain's capital city</t>
  </si>
  <si>
    <t>Marshall, John W</t>
  </si>
  <si>
    <t>AS.100.450</t>
  </si>
  <si>
    <t>History Research Lab</t>
  </si>
  <si>
    <t>AS.100.507</t>
  </si>
  <si>
    <t>Harms, Victoria Elizabeth</t>
  </si>
  <si>
    <t>AS History of Art</t>
  </si>
  <si>
    <t>AS.010.101</t>
  </si>
  <si>
    <t>Introduction to Art History, Pre-1400</t>
  </si>
  <si>
    <t>Stager, Jennifer M S</t>
  </si>
  <si>
    <t>AS.010.238</t>
  </si>
  <si>
    <t>The Painting of Modern Life: From the Avant-garde to the Everyday</t>
  </si>
  <si>
    <t>Schopp, Caroline Lillian</t>
  </si>
  <si>
    <t>AS.010.256</t>
  </si>
  <si>
    <t>Rembrandt</t>
  </si>
  <si>
    <t>Hyman, Aaron M.</t>
  </si>
  <si>
    <t>AS.010.468</t>
  </si>
  <si>
    <t>What is in a Landscape</t>
  </si>
  <si>
    <t>Liu, Yinxing</t>
  </si>
  <si>
    <t>AS.010.469</t>
  </si>
  <si>
    <t>Quarried, Sculpted, Carved: Lifecycles of Mesoamerican Sculpture</t>
  </si>
  <si>
    <t>Popovici, Catherine</t>
  </si>
  <si>
    <t>AS.010.521</t>
  </si>
  <si>
    <t>Honors Thesis</t>
  </si>
  <si>
    <t>Campbell, Stephen</t>
  </si>
  <si>
    <t>Feldman, Marian</t>
  </si>
  <si>
    <t>Merback, Mitchell</t>
  </si>
  <si>
    <t>Zchomelidse, Nino</t>
  </si>
  <si>
    <t>Brown, Rebecca Mary</t>
  </si>
  <si>
    <t>13</t>
  </si>
  <si>
    <t>Rustem, Unver</t>
  </si>
  <si>
    <t>AS.010.668</t>
  </si>
  <si>
    <t>AS.010.730</t>
  </si>
  <si>
    <t>Vulnerable Images</t>
  </si>
  <si>
    <t>AS History of Science, Medicine, and Technology</t>
  </si>
  <si>
    <t>AS.140.347</t>
  </si>
  <si>
    <t>History Of Genetics</t>
  </si>
  <si>
    <t>Comfort, Nathaniel</t>
  </si>
  <si>
    <t>AS.140.621</t>
  </si>
  <si>
    <t>Historiography in Science, Medicine, and Technology Studies</t>
  </si>
  <si>
    <t>Frumer, Yulia</t>
  </si>
  <si>
    <t>AS Interdepartmental</t>
  </si>
  <si>
    <t>AS.360.410</t>
  </si>
  <si>
    <t>Humanities Research Lab: The Dutch Americas</t>
  </si>
  <si>
    <t>AS.360.610</t>
  </si>
  <si>
    <t>AS Mathematics</t>
  </si>
  <si>
    <t>AS.110.303</t>
  </si>
  <si>
    <t>88</t>
  </si>
  <si>
    <t>The Mathematics of Politics, Democracy, and Social Choice</t>
  </si>
  <si>
    <t>Ratigan, Christopher J</t>
  </si>
  <si>
    <t>AS Medicine, Science and the Humanities</t>
  </si>
  <si>
    <t>AS.145.207</t>
  </si>
  <si>
    <t>Automating Care: Digital Technology and the Future of Medicine</t>
  </si>
  <si>
    <t>Puglionesi, Alicia</t>
  </si>
  <si>
    <t>AS.145.219</t>
  </si>
  <si>
    <t>Science Studies and Medical Humanities: Theory and Methods</t>
  </si>
  <si>
    <t>Labruto, Nicole</t>
  </si>
  <si>
    <t>AS Military Science</t>
  </si>
  <si>
    <t>AS.374.301</t>
  </si>
  <si>
    <t>Training Management and the Warfighting Functions</t>
  </si>
  <si>
    <t>Bangsboll, Brandon</t>
  </si>
  <si>
    <t>AS.374.307</t>
  </si>
  <si>
    <t>Leadership in Military History</t>
  </si>
  <si>
    <t>AS Modern Languages and Literatures</t>
  </si>
  <si>
    <t>AS.210.301</t>
  </si>
  <si>
    <t>Advanced French for Writing</t>
  </si>
  <si>
    <t>Cook-Gailloud, Kristin</t>
  </si>
  <si>
    <t>AS.210.313</t>
  </si>
  <si>
    <t>Medical Spanish</t>
  </si>
  <si>
    <t>Ramos, Maria Del Rosario</t>
  </si>
  <si>
    <t>AS.210.317</t>
  </si>
  <si>
    <t>Adv Spanish Composition</t>
  </si>
  <si>
    <t>Hubbard, Aranzazu</t>
  </si>
  <si>
    <t>AS.210.318</t>
  </si>
  <si>
    <t>Spanish for Engineering</t>
  </si>
  <si>
    <t>Martinez-Velez, Naiara</t>
  </si>
  <si>
    <t>AS.210.320</t>
  </si>
  <si>
    <t>Advanced Modern Hebrew I</t>
  </si>
  <si>
    <t>Bessire, Mirit</t>
  </si>
  <si>
    <t>AS.210.351</t>
  </si>
  <si>
    <t>Advanced Italian I</t>
  </si>
  <si>
    <t>Zannirato, Alessandro</t>
  </si>
  <si>
    <t>AS.210.361</t>
  </si>
  <si>
    <t>Advanced German I: Cultural Topics of the Modern German-speaking World</t>
  </si>
  <si>
    <t>Mifflin, Deborah McGee</t>
  </si>
  <si>
    <t>AS.210.392</t>
  </si>
  <si>
    <t>Advanced Portuguese II</t>
  </si>
  <si>
    <t>De Azeredo Cerqueira, Flavia Christina</t>
  </si>
  <si>
    <t>AS.210.411</t>
  </si>
  <si>
    <t>Contacts and Contrasts in Spanish for the Professions</t>
  </si>
  <si>
    <t>AS.210.412</t>
  </si>
  <si>
    <t>Community Based Learning - Spanish Language Practicum</t>
  </si>
  <si>
    <t>Sanchez, Loreto</t>
  </si>
  <si>
    <t>AS.210.417</t>
  </si>
  <si>
    <t>Eloquent French</t>
  </si>
  <si>
    <t>AS.211.265</t>
  </si>
  <si>
    <t>Panorama of German Thought</t>
  </si>
  <si>
    <t>Jelavich, Peter</t>
  </si>
  <si>
    <t>AS.211.323</t>
  </si>
  <si>
    <t>Bees, Bugs, and other Beasties: Insects in Literature</t>
  </si>
  <si>
    <t>Frey, Christiane</t>
  </si>
  <si>
    <t>AS.211.386</t>
  </si>
  <si>
    <t>Italian Cinema</t>
  </si>
  <si>
    <t>Di Bianco, Laura</t>
  </si>
  <si>
    <t>AS.211.394</t>
  </si>
  <si>
    <t>Brazilian Culture &amp; Civilization</t>
  </si>
  <si>
    <t>AS.211.454</t>
  </si>
  <si>
    <t>The Art, Craft, and Science of Translation</t>
  </si>
  <si>
    <t>AS.212.333</t>
  </si>
  <si>
    <t>Introduction à la littérature française I</t>
  </si>
  <si>
    <t>Russo, Elena</t>
  </si>
  <si>
    <t>Anderson, Wilda</t>
  </si>
  <si>
    <t>AS.212.456</t>
  </si>
  <si>
    <t>Philosophical Journeys, Real Encounters</t>
  </si>
  <si>
    <t>AS Near Eastern Studies</t>
  </si>
  <si>
    <t>AS.130.250</t>
  </si>
  <si>
    <t>Clapping Rivers, Talking Snakes: Nature in the Hebrew Bible and Ancient Middle East</t>
  </si>
  <si>
    <t>Cooper, Stephanie Lynn</t>
  </si>
  <si>
    <t>AS Neuroscience</t>
  </si>
  <si>
    <t>AS.080.329</t>
  </si>
  <si>
    <t>Current Topics in Peripheral Neuropathies and Nerve Diseases</t>
  </si>
  <si>
    <t>Farah, Mohamed H</t>
  </si>
  <si>
    <t>AS.080.349</t>
  </si>
  <si>
    <t>Neural Oscillations, Cognition and Disease</t>
  </si>
  <si>
    <t>Ross, Robert S</t>
  </si>
  <si>
    <t>AS Philosophy</t>
  </si>
  <si>
    <t>AS.150.219</t>
  </si>
  <si>
    <t>Introduction to Bioethics</t>
  </si>
  <si>
    <t>Bok, Hilary</t>
  </si>
  <si>
    <t>AS.150.333</t>
  </si>
  <si>
    <t>An Iconoclast in Islamic Philosophy: Abu Bakr al-Razi</t>
  </si>
  <si>
    <t>Gungor, Huseyin</t>
  </si>
  <si>
    <t>AS.150.338</t>
  </si>
  <si>
    <t>The Philosophy of Conspiracy Theories</t>
  </si>
  <si>
    <t>Ross, Ryan Daniel</t>
  </si>
  <si>
    <t>AS.150.345</t>
  </si>
  <si>
    <t>Me, Myself, and I: Personal Identity and the Self</t>
  </si>
  <si>
    <t>Ringer, Sonya Maxine</t>
  </si>
  <si>
    <t>AS Political Science</t>
  </si>
  <si>
    <t>AS.190.254</t>
  </si>
  <si>
    <t>Democratic Political Theory</t>
  </si>
  <si>
    <t>Phillips, Charles</t>
  </si>
  <si>
    <t>AS.190.306</t>
  </si>
  <si>
    <t>Latin American Politics and Society in Comparative and Historical Prespective</t>
  </si>
  <si>
    <t>Mazzuca, Sebastian L</t>
  </si>
  <si>
    <t>AS.190.405</t>
  </si>
  <si>
    <t>Food Politics</t>
  </si>
  <si>
    <t>Sheingate, Adam</t>
  </si>
  <si>
    <t>AS.190.437</t>
  </si>
  <si>
    <t>Race and Ethnic Politics in the United States</t>
  </si>
  <si>
    <t>Weaver, Vesla</t>
  </si>
  <si>
    <t>AS.190.458</t>
  </si>
  <si>
    <t>Climate Geopolitics:  New-Zero Industrial Policy and World Order</t>
  </si>
  <si>
    <t>Allan, Bentley</t>
  </si>
  <si>
    <t>AS.190.498</t>
  </si>
  <si>
    <t>Thesis Colloquium</t>
  </si>
  <si>
    <t>AS.191.365</t>
  </si>
  <si>
    <t>The Political History of Police</t>
  </si>
  <si>
    <t>Saxton, Stephanie Alexandra</t>
  </si>
  <si>
    <t>AS.191.370</t>
  </si>
  <si>
    <t>(Mis)Measuring Human Progress</t>
  </si>
  <si>
    <t>Trasi, Aila</t>
  </si>
  <si>
    <t>AS Psychological &amp; Brain Sciences</t>
  </si>
  <si>
    <t>AS.200.200</t>
  </si>
  <si>
    <t>Research Methods in Psychology</t>
  </si>
  <si>
    <t>Bowen, Jeffrey D</t>
  </si>
  <si>
    <t>AS.200.324</t>
  </si>
  <si>
    <t>How to build a mind: Lessons from babies, animals, and AI</t>
  </si>
  <si>
    <t>Cao, Qiong</t>
  </si>
  <si>
    <t>AS.200.382</t>
  </si>
  <si>
    <t>Models of Psychotherapy</t>
  </si>
  <si>
    <t>Papadakis, Alison Moog Aubrecht</t>
  </si>
  <si>
    <t>AS.200.385</t>
  </si>
  <si>
    <t>Mind, Brain &amp; Experience</t>
  </si>
  <si>
    <t>Bedny, Marina</t>
  </si>
  <si>
    <t>AS Public Health Studies</t>
  </si>
  <si>
    <t>AS.280.101</t>
  </si>
  <si>
    <t>Introduction to Public Health</t>
  </si>
  <si>
    <t>Bulzacchelli, Maria Theresa</t>
  </si>
  <si>
    <t>AS.280.240</t>
  </si>
  <si>
    <t>Research Methods in Public Health</t>
  </si>
  <si>
    <t>Davey-Rothwell, Melissa</t>
  </si>
  <si>
    <t>AS.280.495</t>
  </si>
  <si>
    <t>Honors in Public Health - Seminar</t>
  </si>
  <si>
    <t>Winch, Peter John</t>
  </si>
  <si>
    <t>AS Sociology</t>
  </si>
  <si>
    <t>AS.230.175</t>
  </si>
  <si>
    <t>Chinese Revolutions</t>
  </si>
  <si>
    <t>Kuo, Huei-Ying</t>
  </si>
  <si>
    <t>AS.230.313</t>
  </si>
  <si>
    <t>Space, Place, Poverty &amp; Race: Sociological Perspectives on Neighborhoods &amp; Public Housing</t>
  </si>
  <si>
    <t>Deluca, Stefanie</t>
  </si>
  <si>
    <t>AS.230.317</t>
  </si>
  <si>
    <t>Sociology of Immigration</t>
  </si>
  <si>
    <t>Hao, Lingxin</t>
  </si>
  <si>
    <t>AS.230.328</t>
  </si>
  <si>
    <t>Agrarian Change in Post-Reform China and Beyond</t>
  </si>
  <si>
    <t>Liu, Tiantian</t>
  </si>
  <si>
    <t>AS.230.332</t>
  </si>
  <si>
    <t>Family, Gender, and Sexuality in East Asia</t>
  </si>
  <si>
    <t>Wan, Yifeng</t>
  </si>
  <si>
    <t>AS.230.333</t>
  </si>
  <si>
    <t>School Choice: How Parents and Policy Shape Children's Schooling</t>
  </si>
  <si>
    <t>Boselovic, Joseph Leonard</t>
  </si>
  <si>
    <t>AS.230.335</t>
  </si>
  <si>
    <t>Medical Humanitarianism</t>
  </si>
  <si>
    <t>Naveh Benjamin, Ilil</t>
  </si>
  <si>
    <t>AS.230.340</t>
  </si>
  <si>
    <t>Human Rights Activism: Between Theory and Practice</t>
  </si>
  <si>
    <t>AS.230.345</t>
  </si>
  <si>
    <t>Global Migration and Development</t>
  </si>
  <si>
    <t>Agarwala, Rina</t>
  </si>
  <si>
    <t>AS.230.355</t>
  </si>
  <si>
    <t>Caste and Race in Capitalism</t>
  </si>
  <si>
    <t>Sharma, Sonal</t>
  </si>
  <si>
    <t>AS.230.360</t>
  </si>
  <si>
    <t>Finance Capitalism</t>
  </si>
  <si>
    <t>Jacober, Conrad</t>
  </si>
  <si>
    <t>AS.230.416</t>
  </si>
  <si>
    <t>Social Demography</t>
  </si>
  <si>
    <t>Chen, Feinian</t>
  </si>
  <si>
    <t>AS Study of Women, Gender, &amp; Sexuality</t>
  </si>
  <si>
    <t>AS.363.253</t>
  </si>
  <si>
    <t>Disease, Illness and Medicine from the Perspective of Women, Gender and Sexuality Studies</t>
  </si>
  <si>
    <t>Han, Clara</t>
  </si>
  <si>
    <t>AS Theatre Arts &amp; Studies</t>
  </si>
  <si>
    <t>AS.225.318</t>
  </si>
  <si>
    <t>21st Century Female Playwrights</t>
  </si>
  <si>
    <t>Denithorne, Margaret</t>
  </si>
  <si>
    <t>AS.225.330</t>
  </si>
  <si>
    <t>Playwriting Strategies</t>
  </si>
  <si>
    <t>Martin, Joseph H</t>
  </si>
  <si>
    <t>AS Writing Program</t>
  </si>
  <si>
    <t>AS.004.101</t>
  </si>
  <si>
    <t>Reintroduction to Writing</t>
  </si>
  <si>
    <t>Berger, Donald W</t>
  </si>
  <si>
    <t>14</t>
  </si>
  <si>
    <t>15</t>
  </si>
  <si>
    <t>Galasi, Francis</t>
  </si>
  <si>
    <t>16</t>
  </si>
  <si>
    <t>17</t>
  </si>
  <si>
    <t>Brown, Nathanael A</t>
  </si>
  <si>
    <t>AS.004.221</t>
  </si>
  <si>
    <t>Research with the Zombie Apocalypse</t>
  </si>
  <si>
    <t>Hartmann-Villalta, Laura</t>
  </si>
  <si>
    <t>AS.004.241</t>
  </si>
  <si>
    <t>Writing About</t>
  </si>
  <si>
    <t>Oppel, George</t>
  </si>
  <si>
    <t>Wexler, Anthony Charles</t>
  </si>
  <si>
    <t>Wright, Lisa</t>
  </si>
  <si>
    <t>AS.004.307</t>
  </si>
  <si>
    <t>Training\Writing Consltn</t>
  </si>
  <si>
    <t>Vinyard, Deirdre</t>
  </si>
  <si>
    <t>10/24/2023</t>
  </si>
  <si>
    <t>AS.004.321</t>
  </si>
  <si>
    <t>Humanities Writing &amp; Research Lab</t>
  </si>
  <si>
    <t>Brodsky, Anne-Elizabeth Murdy</t>
  </si>
  <si>
    <t>AS.004.341</t>
  </si>
  <si>
    <t>Writing</t>
  </si>
  <si>
    <t>AS.004.351</t>
  </si>
  <si>
    <t>The Academic Conference</t>
  </si>
  <si>
    <t>Koullas, Sandy Gillian</t>
  </si>
  <si>
    <t>AS.004.600</t>
  </si>
  <si>
    <t>The Teaching Writing Workshop</t>
  </si>
  <si>
    <t>Pavesich, Matthew</t>
  </si>
  <si>
    <t>AS.004.621</t>
  </si>
  <si>
    <t>Academic Writing for the PhD</t>
  </si>
  <si>
    <t>O'Connor, Marie T</t>
  </si>
  <si>
    <t>AS Writing Seminars</t>
  </si>
  <si>
    <t>AS.220.105</t>
  </si>
  <si>
    <t>Introduction to Fiction &amp; Poetry I</t>
  </si>
  <si>
    <t>Green, Regan E</t>
  </si>
  <si>
    <t>Niven, Samantha</t>
  </si>
  <si>
    <t>Cox, Josiah</t>
  </si>
  <si>
    <t>Jensen, Carlee Alexa</t>
  </si>
  <si>
    <t>Wray, Caroline C</t>
  </si>
  <si>
    <t>Steidle, Brianna Caye</t>
  </si>
  <si>
    <t>Gathright, Kathleen</t>
  </si>
  <si>
    <t>Coates, Jainey</t>
  </si>
  <si>
    <t>18</t>
  </si>
  <si>
    <t>19</t>
  </si>
  <si>
    <t>20</t>
  </si>
  <si>
    <t>21</t>
  </si>
  <si>
    <t>Clark, Cora Willemtje</t>
  </si>
  <si>
    <t>22</t>
  </si>
  <si>
    <t>23</t>
  </si>
  <si>
    <t>24</t>
  </si>
  <si>
    <t>25</t>
  </si>
  <si>
    <t>AS.220.106</t>
  </si>
  <si>
    <t>Introduction to Fiction &amp; Poetry II</t>
  </si>
  <si>
    <t>Owens, Jameson Grant</t>
  </si>
  <si>
    <t>Ologunro, Olakunle Oladipupo</t>
  </si>
  <si>
    <t>Choi, Hye Ji</t>
  </si>
  <si>
    <t>Tsuno, Nicole Yoshiko</t>
  </si>
  <si>
    <t>AS.220.107</t>
  </si>
  <si>
    <t>Podcasting:  Telling Stories in Sound</t>
  </si>
  <si>
    <t>Henkin, Aaron</t>
  </si>
  <si>
    <t>AS.220.108</t>
  </si>
  <si>
    <t>Introduction to Fiction &amp; Nonfiction</t>
  </si>
  <si>
    <t>AS.220.200</t>
  </si>
  <si>
    <t>The Craft of Fiction</t>
  </si>
  <si>
    <t>Keleher, Kate L</t>
  </si>
  <si>
    <t>Moulton, Katherine J</t>
  </si>
  <si>
    <t>Choi, Susan</t>
  </si>
  <si>
    <t>AS.220.201</t>
  </si>
  <si>
    <t>The Craft of Poetry</t>
  </si>
  <si>
    <t>Williamson, Greg W</t>
  </si>
  <si>
    <t>Yezzi, David D</t>
  </si>
  <si>
    <t>AS.220.220</t>
  </si>
  <si>
    <t>Reading Korean Literature in Translation: A Survey</t>
  </si>
  <si>
    <t>Kim, Kyeong-soo</t>
  </si>
  <si>
    <t>AS.220.231</t>
  </si>
  <si>
    <t>Art of the Personal Essay</t>
  </si>
  <si>
    <t>AS.220.301</t>
  </si>
  <si>
    <t>Readings in Fiction:  Writing the Fantastical</t>
  </si>
  <si>
    <t>Robinson, Shannon L</t>
  </si>
  <si>
    <t>AS.220.302</t>
  </si>
  <si>
    <t>Intermediate Fiction:  Adventures in Form</t>
  </si>
  <si>
    <t>AS.220.303</t>
  </si>
  <si>
    <t>Intermediate Fiction: I, You, They, She, He, We--Exploring Points of View in the Short Story</t>
  </si>
  <si>
    <t>Tenorio, Lysley A</t>
  </si>
  <si>
    <t>AS.220.304</t>
  </si>
  <si>
    <t>Intermediate Fiction:  Characterization</t>
  </si>
  <si>
    <t>Evans, Danielle V</t>
  </si>
  <si>
    <t>AS.220.320</t>
  </si>
  <si>
    <t>Readings in Poetry:  The Dyer's Hand:  Shakespeare and Modern Poetry</t>
  </si>
  <si>
    <t>AS.220.348</t>
  </si>
  <si>
    <t>Creative Nonfiction Workshop: The Personal and the Public</t>
  </si>
  <si>
    <t>Snider, Bruce H</t>
  </si>
  <si>
    <t>AS.220.377</t>
  </si>
  <si>
    <t>Intermediate Poetry: Poetic Forms</t>
  </si>
  <si>
    <t>AS.220.400</t>
  </si>
  <si>
    <t>Advanced Poetry Workshop</t>
  </si>
  <si>
    <t>AS.220.401</t>
  </si>
  <si>
    <t>Advanced Fiction Workshop</t>
  </si>
  <si>
    <t>Noel, Katharine</t>
  </si>
  <si>
    <t>AS.220.415</t>
  </si>
  <si>
    <t>Community-Based Learning:  Teaching Creative Writing in Baltimore Schools</t>
  </si>
  <si>
    <t>AS.220.422</t>
  </si>
  <si>
    <t>Readings in Fiction: Race, Passing, and Performance</t>
  </si>
  <si>
    <t>AS.220.424</t>
  </si>
  <si>
    <t>Science and Storytelling:  The Narrative of Nature, the Nature of Narrative</t>
  </si>
  <si>
    <t>Panek, Richard</t>
  </si>
  <si>
    <t>EN Biomedical Engineering</t>
  </si>
  <si>
    <t>EN.580.480</t>
  </si>
  <si>
    <t>Precision Care Medicine I</t>
  </si>
  <si>
    <t>Greenstein, Joseph L</t>
  </si>
  <si>
    <t>EN Center for Leadership Education</t>
  </si>
  <si>
    <t>EN.660.329</t>
  </si>
  <si>
    <t>Social Entrepreneurship Theory and Practice. Community Based Learning</t>
  </si>
  <si>
    <t>Smedick, William D</t>
  </si>
  <si>
    <t>EN.660.332</t>
  </si>
  <si>
    <t>Leadership Theory</t>
  </si>
  <si>
    <t>Coghlan, Mary Clare</t>
  </si>
  <si>
    <t>EN.660.333</t>
  </si>
  <si>
    <t>Leading Change</t>
  </si>
  <si>
    <t>Russell, Mia B</t>
  </si>
  <si>
    <t>EN.660.420</t>
  </si>
  <si>
    <t>Strategic Case Analysis</t>
  </si>
  <si>
    <t>Kendrick, Leslie</t>
  </si>
  <si>
    <t>EN.661.110</t>
  </si>
  <si>
    <t>Professional Writing and Communication</t>
  </si>
  <si>
    <t>Hilliard, Amanda D</t>
  </si>
  <si>
    <t>Smith, Sarah Harrison</t>
  </si>
  <si>
    <t>Foxwell, Leonard N</t>
  </si>
  <si>
    <t>Forte, Joseph Francis</t>
  </si>
  <si>
    <t>EN.661.250</t>
  </si>
  <si>
    <t>Oral Presentations</t>
  </si>
  <si>
    <t>Reiser, Julie</t>
  </si>
  <si>
    <t>EN.661.315</t>
  </si>
  <si>
    <t>Culture of the Engineering Profession</t>
  </si>
  <si>
    <t>Rice, Eric</t>
  </si>
  <si>
    <t>EN.663.622</t>
  </si>
  <si>
    <t>Professional Writing and Communication for Graduate Students</t>
  </si>
  <si>
    <t>Link-Farajali, Denise</t>
  </si>
  <si>
    <t>EN Chemical &amp; Biomolecular Engineering</t>
  </si>
  <si>
    <t>EN.540.311</t>
  </si>
  <si>
    <t>Projects in ChemE Unit Operations with Experiments</t>
  </si>
  <si>
    <t>Zerin, Nagma</t>
  </si>
  <si>
    <t>Cui, Honggang</t>
  </si>
  <si>
    <t>Jeong, Sangmoo</t>
  </si>
  <si>
    <t>Ostermeier, Marc</t>
  </si>
  <si>
    <t>EN.540.313</t>
  </si>
  <si>
    <t>Projects in ChemBE Unit Operations with Experiments</t>
  </si>
  <si>
    <t>EN Civil and Systems Engineering</t>
  </si>
  <si>
    <t>EN.560.661</t>
  </si>
  <si>
    <t>Additive Manufacturing and Design</t>
  </si>
  <si>
    <t>Mueller, Jochen</t>
  </si>
  <si>
    <t>EN Environmental Health and Engineering</t>
  </si>
  <si>
    <t>EN.570.428</t>
  </si>
  <si>
    <t>Problems in Applied Economics Research</t>
  </si>
  <si>
    <t>Hanke, Steve H</t>
  </si>
  <si>
    <t>EN.570.470</t>
  </si>
  <si>
    <t>Applied Econ &amp; Finance</t>
  </si>
  <si>
    <t>EN Materials Science &amp; Engineering</t>
  </si>
  <si>
    <t>EN.510.428</t>
  </si>
  <si>
    <t>Material Science Laboratory I</t>
  </si>
  <si>
    <t>Wilson, Orla</t>
  </si>
  <si>
    <t>EN.510.433</t>
  </si>
  <si>
    <t>Senior Design Research</t>
  </si>
  <si>
    <t>EN.510.438</t>
  </si>
  <si>
    <t>Biomaterials Senior Design I</t>
  </si>
  <si>
    <t>EN.510.440</t>
  </si>
  <si>
    <t>Nanomaterials Senior Design I</t>
  </si>
  <si>
    <t>EN.510.445</t>
  </si>
  <si>
    <t>MSE Design Team II</t>
  </si>
  <si>
    <t>EN.510.447</t>
  </si>
  <si>
    <t>MSE Design Team Leader</t>
  </si>
  <si>
    <t>OverallMean</t>
  </si>
  <si>
    <t>OverallSD</t>
  </si>
  <si>
    <t>OverallResponseRate</t>
  </si>
  <si>
    <t>QualityMean</t>
  </si>
  <si>
    <t>QualitySD</t>
  </si>
  <si>
    <t>QualityMedian</t>
  </si>
  <si>
    <t>InstructorMean</t>
  </si>
  <si>
    <t>InstructorSD</t>
  </si>
  <si>
    <t>InstructorMedian</t>
  </si>
  <si>
    <t>QualityResponseRate</t>
  </si>
  <si>
    <t>InstructorResponseRate</t>
  </si>
  <si>
    <t>IntellectualChallengeMean</t>
  </si>
  <si>
    <t>IntellectualChallengeSD</t>
  </si>
  <si>
    <t>IntellectualChallengeMedian</t>
  </si>
  <si>
    <t>IntellectualChallengeRate</t>
  </si>
  <si>
    <t>TAMean</t>
  </si>
  <si>
    <t>TASD</t>
  </si>
  <si>
    <t>TAMedian</t>
  </si>
  <si>
    <t>TARate</t>
  </si>
  <si>
    <t>FeedbackMean</t>
  </si>
  <si>
    <t>FeedbackSD</t>
  </si>
  <si>
    <t>FeedbackMedian</t>
  </si>
  <si>
    <t>FeedbackRate</t>
  </si>
  <si>
    <t>RelativeWorkMean</t>
  </si>
  <si>
    <t>RelativeWorkSD</t>
  </si>
  <si>
    <t>RelativeWorkMedian</t>
  </si>
  <si>
    <t>RelativeWorkRate</t>
  </si>
  <si>
    <t>ReportLink</t>
  </si>
  <si>
    <t>FlagNoReview</t>
  </si>
  <si>
    <t>ClassSize</t>
  </si>
  <si>
    <t>Fleming, Karen</t>
  </si>
  <si>
    <t>Sharman, Russell</t>
  </si>
  <si>
    <t>Russell, Arthur</t>
  </si>
  <si>
    <t>Torres Burgos, Carmen</t>
  </si>
  <si>
    <t>Franzini, Martina</t>
  </si>
  <si>
    <t>Tobin, Karin</t>
  </si>
  <si>
    <t>Hull, Brittany</t>
  </si>
  <si>
    <t>Schnitzler, Carly</t>
  </si>
  <si>
    <t>Cui, Wenqi</t>
  </si>
  <si>
    <t>Devenot, Nese</t>
  </si>
  <si>
    <t>Husmann, Eric</t>
  </si>
  <si>
    <t>Hearty, Ryan</t>
  </si>
  <si>
    <t>Choy, Marina</t>
  </si>
  <si>
    <t>Oathout, Phoebe</t>
  </si>
  <si>
    <t>Cheney, Samuel</t>
  </si>
  <si>
    <t>Danklin, Deirdre</t>
  </si>
  <si>
    <t>Moulton, Katie</t>
  </si>
  <si>
    <t>Fee, Gabriella</t>
  </si>
  <si>
    <t>Russell, Lauren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</si>
</sst>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1" applyNumberFormat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77A1-4511-415A-81C8-2EC555BDD90B}">
  <dimension ref="A1:AL376"/>
  <sheetViews>
    <sheetView tabSelected="1" zoomScale="99" zoomScaleNormal="130" workbookViewId="0">
      <pane ySplit="1" topLeftCell="A107" activePane="bottomLeft" state="frozen"/>
      <selection activeCell="B1" sqref="B1"/>
      <selection pane="bottomLeft" activeCell="A134" sqref="A134"/>
    </sheetView>
  </sheetViews>
  <sheetFormatPr defaultColWidth="8.85546875" defaultRowHeight="15" x14ac:dyDescent="0.25"/>
  <cols>
    <col min="1" max="1" width="10.7109375" style="1" customWidth="1"/>
    <col min="2" max="2" width="42.42578125" style="1" customWidth="1"/>
    <col min="3" max="3" width="10.42578125" style="1" bestFit="1" customWidth="1"/>
    <col min="4" max="4" width="4.42578125" style="1" bestFit="1" customWidth="1"/>
    <col min="5" max="5" width="80.42578125" style="1" customWidth="1"/>
    <col min="6" max="6" width="32.28515625" style="1" bestFit="1" customWidth="1"/>
    <col min="7" max="7" width="10.42578125" style="1" bestFit="1" customWidth="1"/>
    <col min="8" max="8" width="11.140625" style="1" bestFit="1" customWidth="1"/>
    <col min="9" max="9" width="10.42578125" customWidth="1"/>
    <col min="10" max="10" width="12.7109375" bestFit="1" customWidth="1"/>
    <col min="11" max="11" width="12.7109375" customWidth="1"/>
    <col min="14" max="15" width="12" bestFit="1" customWidth="1"/>
    <col min="18" max="18" width="12" bestFit="1" customWidth="1"/>
    <col min="22" max="22" width="12" bestFit="1" customWidth="1"/>
    <col min="25" max="26" width="12" bestFit="1" customWidth="1"/>
    <col min="29" max="30" width="12" bestFit="1" customWidth="1"/>
    <col min="33" max="34" width="12" bestFit="1" customWidth="1"/>
    <col min="37" max="38" width="12" bestFit="1" customWidth="1"/>
  </cols>
  <sheetData>
    <row r="1" spans="1:3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656</v>
      </c>
      <c r="J1" s="3" t="s">
        <v>657</v>
      </c>
      <c r="K1" s="3" t="s">
        <v>658</v>
      </c>
      <c r="L1" s="3" t="s">
        <v>629</v>
      </c>
      <c r="M1" s="3" t="s">
        <v>630</v>
      </c>
      <c r="N1" s="3" t="s">
        <v>631</v>
      </c>
      <c r="O1" s="3" t="s">
        <v>632</v>
      </c>
      <c r="P1" s="3" t="s">
        <v>633</v>
      </c>
      <c r="Q1" s="3" t="s">
        <v>634</v>
      </c>
      <c r="R1" s="3" t="s">
        <v>638</v>
      </c>
      <c r="S1" s="3" t="s">
        <v>635</v>
      </c>
      <c r="T1" s="3" t="s">
        <v>636</v>
      </c>
      <c r="U1" s="3" t="s">
        <v>637</v>
      </c>
      <c r="V1" s="3" t="s">
        <v>639</v>
      </c>
      <c r="W1" s="3" t="s">
        <v>640</v>
      </c>
      <c r="X1" s="3" t="s">
        <v>641</v>
      </c>
      <c r="Y1" s="3" t="s">
        <v>642</v>
      </c>
      <c r="Z1" s="3" t="s">
        <v>643</v>
      </c>
      <c r="AA1" s="3" t="s">
        <v>644</v>
      </c>
      <c r="AB1" s="3" t="s">
        <v>645</v>
      </c>
      <c r="AC1" s="3" t="s">
        <v>646</v>
      </c>
      <c r="AD1" s="3" t="s">
        <v>647</v>
      </c>
      <c r="AE1" s="3" t="s">
        <v>648</v>
      </c>
      <c r="AF1" s="3" t="s">
        <v>649</v>
      </c>
      <c r="AG1" s="3" t="s">
        <v>650</v>
      </c>
      <c r="AH1" s="3" t="s">
        <v>651</v>
      </c>
      <c r="AI1" s="3" t="s">
        <v>652</v>
      </c>
      <c r="AJ1" s="3" t="s">
        <v>653</v>
      </c>
      <c r="AK1" s="3" t="s">
        <v>654</v>
      </c>
      <c r="AL1" s="3" t="s">
        <v>655</v>
      </c>
    </row>
    <row r="2" spans="1:3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4" t="str">
        <f>HYPERLINK(_xlfn.CONCAT("https://asen-jhu.evaluationkit.com/Report/Public/Results?Course=",C2,".",D2,"&amp;Instructor=&amp;TermId=9198&amp;Year=&amp;AreaId=&amp;QuestionKey=&amp;Search=true"),"Link")</f>
        <v>Link</v>
      </c>
      <c r="J2">
        <v>1</v>
      </c>
      <c r="K2">
        <v>0</v>
      </c>
    </row>
    <row r="3" spans="1:38" x14ac:dyDescent="0.25">
      <c r="A3" s="1" t="s">
        <v>8</v>
      </c>
      <c r="B3" s="1" t="s">
        <v>9</v>
      </c>
      <c r="C3" s="1" t="s">
        <v>10</v>
      </c>
      <c r="D3" s="1" t="s">
        <v>16</v>
      </c>
      <c r="E3" s="1" t="s">
        <v>12</v>
      </c>
      <c r="F3" s="1" t="s">
        <v>13</v>
      </c>
      <c r="G3" s="1" t="s">
        <v>14</v>
      </c>
      <c r="H3" s="1" t="s">
        <v>15</v>
      </c>
      <c r="I3" s="4" t="str">
        <f>HYPERLINK(_xlfn.CONCAT("https://asen-jhu.evaluationkit.com/Report/Public/Results?Course=",C3,".",D3,"&amp;Instructor=&amp;TermId=9198&amp;Year=&amp;AreaId=&amp;QuestionKey=&amp;Search=true"),"Link")</f>
        <v>Link</v>
      </c>
      <c r="J3">
        <v>0</v>
      </c>
      <c r="K3">
        <v>13</v>
      </c>
      <c r="L3">
        <v>4.1100000000000003</v>
      </c>
      <c r="M3">
        <v>0.77</v>
      </c>
      <c r="N3">
        <f>12/13</f>
        <v>0.92307692307692313</v>
      </c>
      <c r="O3">
        <v>4.25</v>
      </c>
      <c r="P3">
        <v>0.87</v>
      </c>
      <c r="Q3">
        <v>4.5</v>
      </c>
      <c r="R3">
        <f>12/13</f>
        <v>0.92307692307692313</v>
      </c>
      <c r="S3">
        <v>4.3600000000000003</v>
      </c>
      <c r="T3">
        <v>0.81</v>
      </c>
      <c r="U3">
        <v>5</v>
      </c>
      <c r="V3">
        <f>12/13</f>
        <v>0.92307692307692313</v>
      </c>
      <c r="W3">
        <v>4.45</v>
      </c>
      <c r="X3">
        <v>0.82</v>
      </c>
      <c r="Y3">
        <v>5</v>
      </c>
      <c r="Z3">
        <f>12/13</f>
        <v>0.92307692307692313</v>
      </c>
      <c r="AA3">
        <v>4.17</v>
      </c>
      <c r="AB3">
        <v>0.94</v>
      </c>
      <c r="AC3">
        <v>4.5</v>
      </c>
      <c r="AD3">
        <f>12/13</f>
        <v>0.92307692307692313</v>
      </c>
      <c r="AE3">
        <v>4.3600000000000003</v>
      </c>
      <c r="AF3">
        <v>0.5</v>
      </c>
      <c r="AG3">
        <v>4</v>
      </c>
      <c r="AH3">
        <f>12/13</f>
        <v>0.92307692307692313</v>
      </c>
      <c r="AI3">
        <v>3.08</v>
      </c>
      <c r="AJ3">
        <v>0.67</v>
      </c>
      <c r="AK3">
        <v>3</v>
      </c>
      <c r="AL3">
        <f>12/13</f>
        <v>0.92307692307692313</v>
      </c>
    </row>
    <row r="4" spans="1:38" x14ac:dyDescent="0.25">
      <c r="A4" s="1" t="s">
        <v>8</v>
      </c>
      <c r="B4" s="1" t="s">
        <v>9</v>
      </c>
      <c r="C4" s="1" t="s">
        <v>10</v>
      </c>
      <c r="D4" s="1" t="s">
        <v>17</v>
      </c>
      <c r="E4" s="1" t="s">
        <v>12</v>
      </c>
      <c r="F4" s="1" t="s">
        <v>13</v>
      </c>
      <c r="G4" s="1" t="s">
        <v>14</v>
      </c>
      <c r="H4" s="1" t="s">
        <v>15</v>
      </c>
      <c r="I4" s="4" t="str">
        <f t="shared" ref="I4:I67" si="0">HYPERLINK(_xlfn.CONCAT("https://asen-jhu.evaluationkit.com/Report/Public/Results?Course=",C4,".",D4,"&amp;Instructor=&amp;TermId=9198&amp;Year=&amp;AreaId=&amp;QuestionKey=&amp;Search=true"),"Link")</f>
        <v>Link</v>
      </c>
      <c r="J4">
        <v>0</v>
      </c>
      <c r="K4">
        <v>15</v>
      </c>
      <c r="L4">
        <v>4.0199999999999996</v>
      </c>
      <c r="M4">
        <v>0.8</v>
      </c>
      <c r="N4">
        <v>1</v>
      </c>
      <c r="O4">
        <v>4</v>
      </c>
      <c r="P4">
        <v>0.65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W4">
        <v>4.2</v>
      </c>
      <c r="X4">
        <v>0.77</v>
      </c>
      <c r="Y4">
        <v>4</v>
      </c>
      <c r="Z4">
        <v>1</v>
      </c>
      <c r="AA4">
        <v>4.7300000000000004</v>
      </c>
      <c r="AB4">
        <v>0.46</v>
      </c>
      <c r="AC4">
        <v>5</v>
      </c>
      <c r="AD4">
        <v>1</v>
      </c>
      <c r="AE4">
        <v>4.33</v>
      </c>
      <c r="AF4">
        <v>0.9</v>
      </c>
      <c r="AG4">
        <v>5</v>
      </c>
      <c r="AH4">
        <v>1</v>
      </c>
      <c r="AI4">
        <v>2.87</v>
      </c>
      <c r="AJ4">
        <v>0.99</v>
      </c>
      <c r="AK4">
        <v>3</v>
      </c>
      <c r="AL4">
        <v>1</v>
      </c>
    </row>
    <row r="5" spans="1:38" x14ac:dyDescent="0.25">
      <c r="A5" s="1" t="s">
        <v>8</v>
      </c>
      <c r="B5" s="1" t="s">
        <v>9</v>
      </c>
      <c r="C5" s="1" t="s">
        <v>10</v>
      </c>
      <c r="D5" s="1" t="s">
        <v>18</v>
      </c>
      <c r="E5" s="1" t="s">
        <v>12</v>
      </c>
      <c r="F5" s="1" t="s">
        <v>13</v>
      </c>
      <c r="G5" s="1" t="s">
        <v>14</v>
      </c>
      <c r="H5" s="1" t="s">
        <v>15</v>
      </c>
      <c r="I5" s="4" t="str">
        <f t="shared" si="0"/>
        <v>Link</v>
      </c>
      <c r="J5">
        <v>0</v>
      </c>
      <c r="K5">
        <v>19</v>
      </c>
      <c r="L5">
        <v>4.04</v>
      </c>
      <c r="M5">
        <v>0.79</v>
      </c>
      <c r="N5">
        <f>14/19</f>
        <v>0.73684210526315785</v>
      </c>
      <c r="O5">
        <v>3.93</v>
      </c>
      <c r="P5">
        <v>1.07</v>
      </c>
      <c r="Q5">
        <v>4</v>
      </c>
      <c r="R5">
        <f>14/19</f>
        <v>0.73684210526315785</v>
      </c>
      <c r="S5">
        <v>3.93</v>
      </c>
      <c r="T5">
        <v>1.38</v>
      </c>
      <c r="U5">
        <v>4</v>
      </c>
      <c r="V5">
        <f>14/19</f>
        <v>0.73684210526315785</v>
      </c>
      <c r="W5">
        <v>4</v>
      </c>
      <c r="X5">
        <v>0.78</v>
      </c>
      <c r="Y5">
        <v>4</v>
      </c>
      <c r="Z5">
        <f>14/19</f>
        <v>0.73684210526315785</v>
      </c>
      <c r="AA5">
        <v>4.8600000000000003</v>
      </c>
      <c r="AB5">
        <v>0.36</v>
      </c>
      <c r="AC5">
        <v>5</v>
      </c>
      <c r="AD5">
        <f>14/19</f>
        <v>0.73684210526315785</v>
      </c>
      <c r="AE5">
        <v>4.57</v>
      </c>
      <c r="AF5">
        <v>0.65</v>
      </c>
      <c r="AG5">
        <v>5</v>
      </c>
      <c r="AH5">
        <f>14/19</f>
        <v>0.73684210526315785</v>
      </c>
      <c r="AI5">
        <v>2.93</v>
      </c>
      <c r="AJ5">
        <v>0.47</v>
      </c>
      <c r="AK5">
        <v>3</v>
      </c>
      <c r="AL5">
        <f>14/19</f>
        <v>0.73684210526315785</v>
      </c>
    </row>
    <row r="6" spans="1:38" x14ac:dyDescent="0.25">
      <c r="A6" s="1" t="s">
        <v>8</v>
      </c>
      <c r="B6" s="1" t="s">
        <v>9</v>
      </c>
      <c r="C6" s="1" t="s">
        <v>10</v>
      </c>
      <c r="D6" s="1" t="s">
        <v>19</v>
      </c>
      <c r="E6" s="1" t="s">
        <v>12</v>
      </c>
      <c r="F6" s="1" t="s">
        <v>13</v>
      </c>
      <c r="G6" s="1" t="s">
        <v>14</v>
      </c>
      <c r="H6" s="1" t="s">
        <v>15</v>
      </c>
      <c r="I6" s="4" t="str">
        <f t="shared" si="0"/>
        <v>Link</v>
      </c>
      <c r="J6">
        <v>0</v>
      </c>
      <c r="K6">
        <v>16</v>
      </c>
      <c r="L6">
        <v>3.85</v>
      </c>
      <c r="M6">
        <v>0.93</v>
      </c>
      <c r="N6">
        <f>15/16</f>
        <v>0.9375</v>
      </c>
      <c r="O6">
        <v>4</v>
      </c>
      <c r="P6">
        <v>0.85</v>
      </c>
      <c r="Q6">
        <v>4</v>
      </c>
      <c r="R6">
        <f>15/16</f>
        <v>0.9375</v>
      </c>
      <c r="S6">
        <v>4.2699999999999996</v>
      </c>
      <c r="T6">
        <v>0.8</v>
      </c>
      <c r="U6">
        <v>4</v>
      </c>
      <c r="V6">
        <f>15/16</f>
        <v>0.9375</v>
      </c>
      <c r="W6">
        <v>4.08</v>
      </c>
      <c r="X6">
        <v>1.04</v>
      </c>
      <c r="Y6">
        <v>4</v>
      </c>
      <c r="Z6">
        <f>13/16</f>
        <v>0.8125</v>
      </c>
      <c r="AA6">
        <v>3.73</v>
      </c>
      <c r="AB6">
        <v>1.1000000000000001</v>
      </c>
      <c r="AC6">
        <v>4</v>
      </c>
      <c r="AD6">
        <f>15/16</f>
        <v>0.9375</v>
      </c>
      <c r="AE6">
        <v>3.87</v>
      </c>
      <c r="AF6">
        <v>1.19</v>
      </c>
      <c r="AG6">
        <v>4</v>
      </c>
      <c r="AH6">
        <f>15/16</f>
        <v>0.9375</v>
      </c>
      <c r="AI6">
        <v>3.13</v>
      </c>
      <c r="AJ6">
        <v>0.64</v>
      </c>
      <c r="AK6">
        <v>3</v>
      </c>
      <c r="AL6">
        <f>15/16</f>
        <v>0.9375</v>
      </c>
    </row>
    <row r="7" spans="1:38" x14ac:dyDescent="0.25">
      <c r="A7" s="1" t="s">
        <v>8</v>
      </c>
      <c r="B7" s="1" t="s">
        <v>9</v>
      </c>
      <c r="C7" s="1" t="s">
        <v>20</v>
      </c>
      <c r="D7" s="1" t="s">
        <v>11</v>
      </c>
      <c r="E7" s="1" t="s">
        <v>21</v>
      </c>
      <c r="F7" s="1" t="s">
        <v>22</v>
      </c>
      <c r="G7" s="1" t="s">
        <v>14</v>
      </c>
      <c r="H7" s="1" t="s">
        <v>15</v>
      </c>
      <c r="I7" s="4" t="str">
        <f t="shared" si="0"/>
        <v>Link</v>
      </c>
      <c r="J7">
        <v>0</v>
      </c>
      <c r="K7">
        <v>7</v>
      </c>
      <c r="L7">
        <v>4.2699999999999996</v>
      </c>
      <c r="M7">
        <v>0.5</v>
      </c>
      <c r="N7">
        <v>1</v>
      </c>
      <c r="O7">
        <v>4.43</v>
      </c>
      <c r="P7">
        <v>0.53</v>
      </c>
      <c r="Q7">
        <v>4</v>
      </c>
      <c r="R7">
        <v>1</v>
      </c>
      <c r="S7">
        <v>4.8600000000000003</v>
      </c>
      <c r="T7">
        <v>0.38</v>
      </c>
      <c r="U7">
        <v>5</v>
      </c>
      <c r="V7">
        <v>1</v>
      </c>
      <c r="W7">
        <v>4.57</v>
      </c>
      <c r="X7">
        <v>0.53</v>
      </c>
      <c r="Y7">
        <v>5</v>
      </c>
      <c r="Z7">
        <v>1</v>
      </c>
      <c r="AA7">
        <v>4.5</v>
      </c>
      <c r="AB7">
        <v>0.55000000000000004</v>
      </c>
      <c r="AC7">
        <v>4.5</v>
      </c>
      <c r="AD7">
        <v>1</v>
      </c>
      <c r="AE7">
        <v>4.57</v>
      </c>
      <c r="AF7">
        <v>0.53</v>
      </c>
      <c r="AG7">
        <v>5</v>
      </c>
      <c r="AH7">
        <v>1</v>
      </c>
      <c r="AI7">
        <v>2.71</v>
      </c>
      <c r="AJ7">
        <v>0.49</v>
      </c>
      <c r="AK7">
        <v>3</v>
      </c>
      <c r="AL7">
        <v>1</v>
      </c>
    </row>
    <row r="8" spans="1:38" x14ac:dyDescent="0.25">
      <c r="A8" s="1" t="s">
        <v>8</v>
      </c>
      <c r="B8" s="1" t="s">
        <v>9</v>
      </c>
      <c r="C8" s="1" t="s">
        <v>23</v>
      </c>
      <c r="D8" s="1" t="s">
        <v>11</v>
      </c>
      <c r="E8" s="1" t="s">
        <v>24</v>
      </c>
      <c r="F8" s="1" t="s">
        <v>25</v>
      </c>
      <c r="G8" s="1" t="s">
        <v>14</v>
      </c>
      <c r="H8" s="1" t="s">
        <v>15</v>
      </c>
      <c r="I8" s="4" t="str">
        <f t="shared" si="0"/>
        <v>Link</v>
      </c>
      <c r="J8">
        <v>0</v>
      </c>
      <c r="K8">
        <v>11</v>
      </c>
      <c r="L8">
        <v>4.29</v>
      </c>
      <c r="M8">
        <v>0.65</v>
      </c>
      <c r="N8">
        <v>1</v>
      </c>
      <c r="O8">
        <v>4.82</v>
      </c>
      <c r="P8">
        <v>0.4</v>
      </c>
      <c r="Q8">
        <v>5</v>
      </c>
      <c r="R8">
        <v>1</v>
      </c>
      <c r="S8">
        <v>4.7300000000000004</v>
      </c>
      <c r="T8">
        <v>0.65</v>
      </c>
      <c r="U8">
        <v>5</v>
      </c>
      <c r="V8">
        <v>1</v>
      </c>
      <c r="W8">
        <v>4.45</v>
      </c>
      <c r="X8">
        <v>0.52</v>
      </c>
      <c r="Y8">
        <v>4</v>
      </c>
      <c r="Z8">
        <v>1</v>
      </c>
      <c r="AA8">
        <v>4.63</v>
      </c>
      <c r="AB8">
        <v>0.52</v>
      </c>
      <c r="AC8">
        <v>5</v>
      </c>
      <c r="AD8">
        <f>10/11</f>
        <v>0.90909090909090906</v>
      </c>
      <c r="AE8">
        <v>4.3600000000000003</v>
      </c>
      <c r="AF8">
        <v>1.03</v>
      </c>
      <c r="AG8">
        <v>5</v>
      </c>
      <c r="AH8">
        <v>1</v>
      </c>
      <c r="AI8">
        <v>2.73</v>
      </c>
      <c r="AJ8">
        <v>0.79</v>
      </c>
      <c r="AK8">
        <v>3</v>
      </c>
      <c r="AL8">
        <v>1</v>
      </c>
    </row>
    <row r="9" spans="1:38" x14ac:dyDescent="0.25">
      <c r="A9" s="1" t="s">
        <v>8</v>
      </c>
      <c r="B9" s="1" t="s">
        <v>9</v>
      </c>
      <c r="C9" s="1" t="s">
        <v>26</v>
      </c>
      <c r="D9" s="1" t="s">
        <v>11</v>
      </c>
      <c r="E9" s="1" t="s">
        <v>27</v>
      </c>
      <c r="F9" s="1" t="s">
        <v>22</v>
      </c>
      <c r="G9" s="1" t="s">
        <v>14</v>
      </c>
      <c r="H9" s="1" t="s">
        <v>15</v>
      </c>
      <c r="I9" s="4" t="str">
        <f t="shared" si="0"/>
        <v>Link</v>
      </c>
      <c r="J9">
        <v>0</v>
      </c>
      <c r="K9">
        <v>11</v>
      </c>
      <c r="L9">
        <v>4.4000000000000004</v>
      </c>
      <c r="M9">
        <v>0.55000000000000004</v>
      </c>
      <c r="N9">
        <v>1</v>
      </c>
      <c r="O9">
        <v>4.82</v>
      </c>
      <c r="P9">
        <v>0.4</v>
      </c>
      <c r="Q9">
        <v>5</v>
      </c>
      <c r="R9">
        <v>1</v>
      </c>
      <c r="S9">
        <v>4.7300000000000004</v>
      </c>
      <c r="T9">
        <v>0.47</v>
      </c>
      <c r="U9">
        <v>5</v>
      </c>
      <c r="V9">
        <v>1</v>
      </c>
      <c r="W9">
        <v>4.55</v>
      </c>
      <c r="X9">
        <v>0.52</v>
      </c>
      <c r="Y9">
        <v>5</v>
      </c>
      <c r="Z9">
        <v>1</v>
      </c>
      <c r="AA9">
        <v>0</v>
      </c>
      <c r="AB9">
        <v>0</v>
      </c>
      <c r="AC9">
        <v>0</v>
      </c>
      <c r="AD9">
        <v>1</v>
      </c>
      <c r="AE9">
        <v>4.5999999999999996</v>
      </c>
      <c r="AF9">
        <v>0.52</v>
      </c>
      <c r="AG9">
        <v>5</v>
      </c>
      <c r="AH9">
        <f>10/11</f>
        <v>0.90909090909090906</v>
      </c>
      <c r="AI9">
        <v>3.3</v>
      </c>
      <c r="AJ9">
        <v>0.82</v>
      </c>
      <c r="AK9">
        <v>3</v>
      </c>
      <c r="AL9">
        <f>10/11</f>
        <v>0.90909090909090906</v>
      </c>
    </row>
    <row r="10" spans="1:38" x14ac:dyDescent="0.25">
      <c r="A10" s="1" t="s">
        <v>8</v>
      </c>
      <c r="B10" s="1" t="s">
        <v>9</v>
      </c>
      <c r="C10" s="1" t="s">
        <v>28</v>
      </c>
      <c r="D10" s="1" t="s">
        <v>11</v>
      </c>
      <c r="E10" s="1" t="s">
        <v>29</v>
      </c>
      <c r="F10" s="1" t="s">
        <v>30</v>
      </c>
      <c r="G10" s="1" t="s">
        <v>14</v>
      </c>
      <c r="H10" s="1" t="s">
        <v>15</v>
      </c>
      <c r="I10" s="4" t="str">
        <f t="shared" si="0"/>
        <v>Link</v>
      </c>
      <c r="J10">
        <v>0</v>
      </c>
      <c r="K10">
        <v>9</v>
      </c>
      <c r="L10">
        <v>4.4000000000000004</v>
      </c>
      <c r="M10">
        <v>0.43</v>
      </c>
      <c r="N10">
        <v>1</v>
      </c>
      <c r="O10">
        <v>4.8899999999999997</v>
      </c>
      <c r="P10">
        <v>0.33</v>
      </c>
      <c r="Q10">
        <v>5</v>
      </c>
      <c r="R10">
        <v>1</v>
      </c>
      <c r="S10">
        <v>4.8899999999999997</v>
      </c>
      <c r="T10">
        <v>0.33</v>
      </c>
      <c r="U10">
        <v>5</v>
      </c>
      <c r="V10">
        <v>1</v>
      </c>
      <c r="W10">
        <v>4.8899999999999997</v>
      </c>
      <c r="X10">
        <v>0.33</v>
      </c>
      <c r="Y10">
        <v>5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4.22</v>
      </c>
      <c r="AF10">
        <v>0.83</v>
      </c>
      <c r="AG10">
        <v>4</v>
      </c>
      <c r="AH10">
        <v>1</v>
      </c>
      <c r="AI10">
        <v>3.11</v>
      </c>
      <c r="AJ10">
        <v>0.33</v>
      </c>
      <c r="AK10">
        <v>3</v>
      </c>
      <c r="AL10">
        <v>1</v>
      </c>
    </row>
    <row r="11" spans="1:38" x14ac:dyDescent="0.25">
      <c r="A11" s="1" t="s">
        <v>8</v>
      </c>
      <c r="B11" s="1" t="s">
        <v>9</v>
      </c>
      <c r="C11" s="1" t="s">
        <v>31</v>
      </c>
      <c r="D11" s="1" t="s">
        <v>11</v>
      </c>
      <c r="E11" s="1" t="s">
        <v>32</v>
      </c>
      <c r="F11" s="1" t="s">
        <v>13</v>
      </c>
      <c r="G11" s="1" t="s">
        <v>14</v>
      </c>
      <c r="H11" s="1" t="s">
        <v>15</v>
      </c>
      <c r="I11" s="4" t="str">
        <f t="shared" si="0"/>
        <v>Link</v>
      </c>
      <c r="J11">
        <v>1</v>
      </c>
    </row>
    <row r="12" spans="1:38" x14ac:dyDescent="0.25">
      <c r="A12" s="1" t="s">
        <v>8</v>
      </c>
      <c r="B12" s="1" t="s">
        <v>9</v>
      </c>
      <c r="C12" s="1" t="s">
        <v>33</v>
      </c>
      <c r="D12" s="1" t="s">
        <v>11</v>
      </c>
      <c r="E12" s="1" t="s">
        <v>34</v>
      </c>
      <c r="F12" s="1" t="s">
        <v>35</v>
      </c>
      <c r="G12" s="1" t="s">
        <v>14</v>
      </c>
      <c r="H12" s="1" t="s">
        <v>15</v>
      </c>
      <c r="I12" s="4" t="str">
        <f t="shared" si="0"/>
        <v>Link</v>
      </c>
      <c r="J12">
        <v>0</v>
      </c>
      <c r="K12">
        <v>9</v>
      </c>
      <c r="L12">
        <v>3.9</v>
      </c>
      <c r="M12">
        <v>0.69</v>
      </c>
      <c r="N12">
        <f>8/9</f>
        <v>0.88888888888888884</v>
      </c>
      <c r="O12">
        <v>3.5</v>
      </c>
      <c r="P12">
        <v>0.53</v>
      </c>
      <c r="Q12">
        <v>3.5</v>
      </c>
      <c r="R12">
        <f>8/9</f>
        <v>0.88888888888888884</v>
      </c>
      <c r="S12">
        <v>3.5</v>
      </c>
      <c r="T12">
        <v>0.53</v>
      </c>
      <c r="U12">
        <v>3.5</v>
      </c>
      <c r="V12">
        <f>8/9</f>
        <v>0.88888888888888884</v>
      </c>
      <c r="W12">
        <v>4.25</v>
      </c>
      <c r="X12">
        <v>0.46</v>
      </c>
      <c r="Y12">
        <v>4</v>
      </c>
      <c r="Z12">
        <f>8/9</f>
        <v>0.88888888888888884</v>
      </c>
      <c r="AA12">
        <v>0</v>
      </c>
      <c r="AB12">
        <v>0</v>
      </c>
      <c r="AC12">
        <v>0</v>
      </c>
      <c r="AD12">
        <f>8/9</f>
        <v>0.88888888888888884</v>
      </c>
      <c r="AE12">
        <v>3.63</v>
      </c>
      <c r="AF12">
        <v>1.19</v>
      </c>
      <c r="AG12">
        <v>4</v>
      </c>
      <c r="AH12">
        <f>8/9</f>
        <v>0.88888888888888884</v>
      </c>
      <c r="AI12">
        <v>4.63</v>
      </c>
      <c r="AJ12">
        <v>0.74</v>
      </c>
      <c r="AK12">
        <v>5</v>
      </c>
      <c r="AL12">
        <f>8/9</f>
        <v>0.88888888888888884</v>
      </c>
    </row>
    <row r="13" spans="1:38" x14ac:dyDescent="0.25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38</v>
      </c>
      <c r="G13" s="1" t="s">
        <v>14</v>
      </c>
      <c r="H13" s="1" t="s">
        <v>15</v>
      </c>
      <c r="I13" s="4" t="str">
        <f t="shared" si="0"/>
        <v>Link</v>
      </c>
      <c r="J13">
        <v>0</v>
      </c>
      <c r="K13">
        <v>9</v>
      </c>
      <c r="L13">
        <v>4.28</v>
      </c>
      <c r="M13">
        <v>0.79</v>
      </c>
      <c r="N13">
        <f>8/9</f>
        <v>0.88888888888888884</v>
      </c>
      <c r="O13">
        <v>4.5</v>
      </c>
      <c r="P13">
        <v>0.76</v>
      </c>
      <c r="Q13">
        <v>5</v>
      </c>
      <c r="R13">
        <f>8/9</f>
        <v>0.88888888888888884</v>
      </c>
      <c r="S13">
        <v>4</v>
      </c>
      <c r="T13">
        <v>0.93</v>
      </c>
      <c r="U13">
        <v>4</v>
      </c>
      <c r="V13">
        <f>8/9</f>
        <v>0.88888888888888884</v>
      </c>
      <c r="W13">
        <v>4.75</v>
      </c>
      <c r="X13">
        <v>0.46</v>
      </c>
      <c r="Y13">
        <v>5</v>
      </c>
      <c r="Z13">
        <f>8/9</f>
        <v>0.88888888888888884</v>
      </c>
      <c r="AA13">
        <v>0</v>
      </c>
      <c r="AB13">
        <v>0</v>
      </c>
      <c r="AC13">
        <v>0</v>
      </c>
      <c r="AD13">
        <f>8/9</f>
        <v>0.88888888888888884</v>
      </c>
      <c r="AE13">
        <v>4.5</v>
      </c>
      <c r="AF13">
        <v>1.07</v>
      </c>
      <c r="AG13">
        <v>5</v>
      </c>
      <c r="AH13">
        <f>8/9</f>
        <v>0.88888888888888884</v>
      </c>
      <c r="AI13">
        <v>3.63</v>
      </c>
      <c r="AJ13">
        <v>0.74</v>
      </c>
      <c r="AK13">
        <v>3.5</v>
      </c>
      <c r="AL13">
        <f>8/9</f>
        <v>0.88888888888888884</v>
      </c>
    </row>
    <row r="14" spans="1:38" x14ac:dyDescent="0.25">
      <c r="A14" s="1" t="s">
        <v>8</v>
      </c>
      <c r="B14" s="1" t="s">
        <v>9</v>
      </c>
      <c r="C14" s="1" t="s">
        <v>39</v>
      </c>
      <c r="D14" s="1" t="s">
        <v>11</v>
      </c>
      <c r="E14" s="1" t="s">
        <v>40</v>
      </c>
      <c r="F14" s="1" t="s">
        <v>41</v>
      </c>
      <c r="G14" s="1" t="s">
        <v>14</v>
      </c>
      <c r="H14" s="1" t="s">
        <v>15</v>
      </c>
      <c r="I14" s="4" t="str">
        <f t="shared" si="0"/>
        <v>Link</v>
      </c>
      <c r="J14">
        <v>0</v>
      </c>
      <c r="K14">
        <v>6</v>
      </c>
      <c r="L14">
        <v>4.6399999999999997</v>
      </c>
      <c r="M14">
        <v>0.42</v>
      </c>
      <c r="N14">
        <f>5/6</f>
        <v>0.83333333333333337</v>
      </c>
      <c r="O14">
        <v>4.8</v>
      </c>
      <c r="P14">
        <v>0.45</v>
      </c>
      <c r="Q14">
        <v>5</v>
      </c>
      <c r="R14">
        <f>5/6</f>
        <v>0.83333333333333337</v>
      </c>
      <c r="S14">
        <v>5</v>
      </c>
      <c r="T14">
        <v>0</v>
      </c>
      <c r="U14">
        <v>5</v>
      </c>
      <c r="V14">
        <f>5/6</f>
        <v>0.83333333333333337</v>
      </c>
      <c r="W14">
        <v>5</v>
      </c>
      <c r="X14">
        <v>0</v>
      </c>
      <c r="Y14">
        <v>5</v>
      </c>
      <c r="Z14">
        <f>5/6</f>
        <v>0.83333333333333337</v>
      </c>
      <c r="AA14">
        <v>0</v>
      </c>
      <c r="AB14">
        <v>0</v>
      </c>
      <c r="AC14">
        <v>0</v>
      </c>
      <c r="AD14">
        <f>5/6</f>
        <v>0.83333333333333337</v>
      </c>
      <c r="AE14">
        <v>4.5999999999999996</v>
      </c>
      <c r="AF14">
        <v>0.55000000000000004</v>
      </c>
      <c r="AG14">
        <v>5</v>
      </c>
      <c r="AH14">
        <f>5/6</f>
        <v>0.83333333333333337</v>
      </c>
      <c r="AI14">
        <v>3.8</v>
      </c>
      <c r="AJ14">
        <v>1.1000000000000001</v>
      </c>
      <c r="AK14">
        <v>4</v>
      </c>
      <c r="AL14">
        <f>5/6</f>
        <v>0.83333333333333337</v>
      </c>
    </row>
    <row r="15" spans="1:38" x14ac:dyDescent="0.25">
      <c r="A15" s="1" t="s">
        <v>8</v>
      </c>
      <c r="B15" s="1" t="s">
        <v>9</v>
      </c>
      <c r="C15" s="1" t="s">
        <v>42</v>
      </c>
      <c r="D15" s="1" t="s">
        <v>11</v>
      </c>
      <c r="E15" s="1" t="s">
        <v>43</v>
      </c>
      <c r="F15" s="1" t="s">
        <v>44</v>
      </c>
      <c r="G15" s="1" t="s">
        <v>14</v>
      </c>
      <c r="H15" s="1" t="s">
        <v>15</v>
      </c>
      <c r="I15" s="4" t="str">
        <f t="shared" si="0"/>
        <v>Link</v>
      </c>
      <c r="J15">
        <v>0</v>
      </c>
      <c r="K15">
        <v>8</v>
      </c>
      <c r="L15">
        <v>4.17</v>
      </c>
      <c r="M15">
        <v>0.72</v>
      </c>
      <c r="N15">
        <v>1</v>
      </c>
      <c r="O15">
        <v>4.38</v>
      </c>
      <c r="P15">
        <v>0.74</v>
      </c>
      <c r="Q15">
        <v>4.5</v>
      </c>
      <c r="R15">
        <v>1</v>
      </c>
      <c r="S15">
        <v>4.38</v>
      </c>
      <c r="T15">
        <v>0.74</v>
      </c>
      <c r="U15">
        <v>4.5</v>
      </c>
      <c r="V15">
        <v>1</v>
      </c>
      <c r="W15">
        <v>4.5</v>
      </c>
      <c r="X15">
        <v>0.76</v>
      </c>
      <c r="Y15">
        <v>5</v>
      </c>
      <c r="Z15">
        <v>1</v>
      </c>
      <c r="AA15">
        <v>5</v>
      </c>
      <c r="AB15">
        <v>0</v>
      </c>
      <c r="AC15">
        <v>5</v>
      </c>
      <c r="AD15">
        <v>1</v>
      </c>
      <c r="AE15">
        <v>4.13</v>
      </c>
      <c r="AF15">
        <v>0.83</v>
      </c>
      <c r="AG15">
        <v>4</v>
      </c>
      <c r="AH15">
        <v>1</v>
      </c>
      <c r="AI15">
        <v>2.63</v>
      </c>
      <c r="AJ15">
        <v>0.52</v>
      </c>
      <c r="AK15">
        <v>3</v>
      </c>
      <c r="AL15">
        <v>1</v>
      </c>
    </row>
    <row r="16" spans="1:38" x14ac:dyDescent="0.25">
      <c r="A16" s="1" t="s">
        <v>8</v>
      </c>
      <c r="B16" s="1" t="s">
        <v>9</v>
      </c>
      <c r="C16" s="1" t="s">
        <v>45</v>
      </c>
      <c r="D16" s="1" t="s">
        <v>11</v>
      </c>
      <c r="E16" s="1" t="s">
        <v>40</v>
      </c>
      <c r="F16" s="1" t="s">
        <v>41</v>
      </c>
      <c r="G16" s="1" t="s">
        <v>14</v>
      </c>
      <c r="H16" s="1" t="s">
        <v>15</v>
      </c>
      <c r="I16" s="4" t="str">
        <f t="shared" si="0"/>
        <v>Link</v>
      </c>
      <c r="J16">
        <v>1</v>
      </c>
    </row>
    <row r="17" spans="1:10" x14ac:dyDescent="0.25">
      <c r="A17" s="1" t="s">
        <v>8</v>
      </c>
      <c r="B17" s="1" t="s">
        <v>9</v>
      </c>
      <c r="C17" s="1" t="s">
        <v>46</v>
      </c>
      <c r="D17" s="1" t="s">
        <v>11</v>
      </c>
      <c r="E17" s="1" t="s">
        <v>43</v>
      </c>
      <c r="F17" s="1" t="s">
        <v>44</v>
      </c>
      <c r="G17" s="1" t="s">
        <v>14</v>
      </c>
      <c r="H17" s="1" t="s">
        <v>15</v>
      </c>
      <c r="I17" s="4" t="str">
        <f t="shared" si="0"/>
        <v>Link</v>
      </c>
      <c r="J17">
        <v>1</v>
      </c>
    </row>
    <row r="18" spans="1:10" x14ac:dyDescent="0.25">
      <c r="A18" s="1" t="s">
        <v>8</v>
      </c>
      <c r="B18" s="1" t="s">
        <v>9</v>
      </c>
      <c r="C18" s="1" t="s">
        <v>47</v>
      </c>
      <c r="D18" s="1" t="s">
        <v>11</v>
      </c>
      <c r="E18" s="1" t="s">
        <v>48</v>
      </c>
      <c r="F18" s="1" t="s">
        <v>13</v>
      </c>
      <c r="G18" s="1" t="s">
        <v>14</v>
      </c>
      <c r="H18" s="1" t="s">
        <v>15</v>
      </c>
      <c r="I18" s="4" t="str">
        <f t="shared" si="0"/>
        <v>Link</v>
      </c>
      <c r="J18">
        <v>1</v>
      </c>
    </row>
    <row r="19" spans="1:10" x14ac:dyDescent="0.25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44</v>
      </c>
      <c r="G19" s="1" t="s">
        <v>14</v>
      </c>
      <c r="H19" s="1" t="s">
        <v>15</v>
      </c>
      <c r="I19" s="4" t="str">
        <f t="shared" si="0"/>
        <v>Link</v>
      </c>
      <c r="J19">
        <v>1</v>
      </c>
    </row>
    <row r="20" spans="1:10" x14ac:dyDescent="0.25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41</v>
      </c>
      <c r="G20" s="1" t="s">
        <v>14</v>
      </c>
      <c r="H20" s="1" t="s">
        <v>15</v>
      </c>
      <c r="I20" s="4" t="str">
        <f t="shared" si="0"/>
        <v>Link</v>
      </c>
      <c r="J20">
        <v>1</v>
      </c>
    </row>
    <row r="21" spans="1:10" x14ac:dyDescent="0.25">
      <c r="A21" s="1" t="s">
        <v>8</v>
      </c>
      <c r="B21" s="1" t="s">
        <v>53</v>
      </c>
      <c r="C21" s="1" t="s">
        <v>54</v>
      </c>
      <c r="D21" s="1" t="s">
        <v>11</v>
      </c>
      <c r="E21" s="1" t="s">
        <v>55</v>
      </c>
      <c r="F21" s="1" t="s">
        <v>56</v>
      </c>
      <c r="G21" s="1" t="s">
        <v>14</v>
      </c>
      <c r="H21" s="1" t="s">
        <v>15</v>
      </c>
      <c r="I21" s="4" t="str">
        <f t="shared" si="0"/>
        <v>Link</v>
      </c>
      <c r="J21">
        <v>1</v>
      </c>
    </row>
    <row r="22" spans="1:10" x14ac:dyDescent="0.25">
      <c r="A22" s="1" t="s">
        <v>8</v>
      </c>
      <c r="B22" s="1" t="s">
        <v>53</v>
      </c>
      <c r="C22" s="1" t="s">
        <v>54</v>
      </c>
      <c r="D22" s="1" t="s">
        <v>16</v>
      </c>
      <c r="E22" s="1" t="s">
        <v>55</v>
      </c>
      <c r="F22" s="1" t="s">
        <v>57</v>
      </c>
      <c r="G22" s="1" t="s">
        <v>14</v>
      </c>
      <c r="H22" s="1" t="s">
        <v>15</v>
      </c>
      <c r="I22" s="4" t="str">
        <f t="shared" si="0"/>
        <v>Link</v>
      </c>
      <c r="J22">
        <v>1</v>
      </c>
    </row>
    <row r="23" spans="1:10" x14ac:dyDescent="0.25">
      <c r="A23" s="1" t="s">
        <v>8</v>
      </c>
      <c r="B23" s="1" t="s">
        <v>53</v>
      </c>
      <c r="C23" s="1" t="s">
        <v>54</v>
      </c>
      <c r="D23" s="1" t="s">
        <v>17</v>
      </c>
      <c r="E23" s="1" t="s">
        <v>55</v>
      </c>
      <c r="F23" s="1" t="s">
        <v>58</v>
      </c>
      <c r="G23" s="1" t="s">
        <v>14</v>
      </c>
      <c r="H23" s="1" t="s">
        <v>15</v>
      </c>
      <c r="I23" s="4" t="str">
        <f t="shared" si="0"/>
        <v>Link</v>
      </c>
      <c r="J23">
        <v>1</v>
      </c>
    </row>
    <row r="24" spans="1:10" x14ac:dyDescent="0.25">
      <c r="A24" s="1" t="s">
        <v>8</v>
      </c>
      <c r="B24" s="1" t="s">
        <v>53</v>
      </c>
      <c r="C24" s="1" t="s">
        <v>54</v>
      </c>
      <c r="D24" s="1" t="s">
        <v>18</v>
      </c>
      <c r="E24" s="1" t="s">
        <v>55</v>
      </c>
      <c r="F24" s="1" t="s">
        <v>59</v>
      </c>
      <c r="G24" s="1" t="s">
        <v>14</v>
      </c>
      <c r="H24" s="1" t="s">
        <v>15</v>
      </c>
      <c r="I24" s="4" t="str">
        <f t="shared" si="0"/>
        <v>Link</v>
      </c>
      <c r="J24">
        <v>1</v>
      </c>
    </row>
    <row r="25" spans="1:10" x14ac:dyDescent="0.25">
      <c r="A25" s="1" t="s">
        <v>8</v>
      </c>
      <c r="B25" s="1" t="s">
        <v>53</v>
      </c>
      <c r="C25" s="1" t="s">
        <v>54</v>
      </c>
      <c r="D25" s="1" t="s">
        <v>19</v>
      </c>
      <c r="E25" s="1" t="s">
        <v>55</v>
      </c>
      <c r="F25" s="1" t="s">
        <v>60</v>
      </c>
      <c r="G25" s="1" t="s">
        <v>14</v>
      </c>
      <c r="H25" s="1" t="s">
        <v>15</v>
      </c>
      <c r="I25" s="4" t="str">
        <f t="shared" si="0"/>
        <v>Link</v>
      </c>
      <c r="J25">
        <v>1</v>
      </c>
    </row>
    <row r="26" spans="1:10" x14ac:dyDescent="0.25">
      <c r="A26" s="1" t="s">
        <v>8</v>
      </c>
      <c r="B26" s="1" t="s">
        <v>53</v>
      </c>
      <c r="C26" s="1" t="s">
        <v>54</v>
      </c>
      <c r="D26" s="1" t="s">
        <v>61</v>
      </c>
      <c r="E26" s="1" t="s">
        <v>55</v>
      </c>
      <c r="F26" s="1" t="s">
        <v>62</v>
      </c>
      <c r="G26" s="1" t="s">
        <v>14</v>
      </c>
      <c r="H26" s="1" t="s">
        <v>15</v>
      </c>
      <c r="I26" s="4" t="str">
        <f t="shared" si="0"/>
        <v>Link</v>
      </c>
      <c r="J26">
        <v>1</v>
      </c>
    </row>
    <row r="27" spans="1:10" x14ac:dyDescent="0.25">
      <c r="A27" s="1" t="s">
        <v>8</v>
      </c>
      <c r="B27" s="1" t="s">
        <v>53</v>
      </c>
      <c r="C27" s="1" t="s">
        <v>63</v>
      </c>
      <c r="D27" s="1" t="s">
        <v>11</v>
      </c>
      <c r="E27" s="1" t="s">
        <v>64</v>
      </c>
      <c r="F27" s="1" t="s">
        <v>56</v>
      </c>
      <c r="G27" s="1" t="s">
        <v>14</v>
      </c>
      <c r="H27" s="1" t="s">
        <v>15</v>
      </c>
      <c r="I27" s="4" t="str">
        <f t="shared" si="0"/>
        <v>Link</v>
      </c>
      <c r="J27">
        <v>1</v>
      </c>
    </row>
    <row r="28" spans="1:10" x14ac:dyDescent="0.25">
      <c r="A28" s="1" t="s">
        <v>8</v>
      </c>
      <c r="B28" s="1" t="s">
        <v>53</v>
      </c>
      <c r="C28" s="1" t="s">
        <v>63</v>
      </c>
      <c r="D28" s="1" t="s">
        <v>16</v>
      </c>
      <c r="E28" s="1" t="s">
        <v>64</v>
      </c>
      <c r="F28" s="1" t="s">
        <v>57</v>
      </c>
      <c r="G28" s="1" t="s">
        <v>14</v>
      </c>
      <c r="H28" s="1" t="s">
        <v>15</v>
      </c>
      <c r="I28" s="4" t="str">
        <f t="shared" si="0"/>
        <v>Link</v>
      </c>
      <c r="J28">
        <v>1</v>
      </c>
    </row>
    <row r="29" spans="1:10" x14ac:dyDescent="0.25">
      <c r="A29" s="1" t="s">
        <v>8</v>
      </c>
      <c r="B29" s="1" t="s">
        <v>53</v>
      </c>
      <c r="C29" s="1" t="s">
        <v>63</v>
      </c>
      <c r="D29" s="1" t="s">
        <v>17</v>
      </c>
      <c r="E29" s="1" t="s">
        <v>64</v>
      </c>
      <c r="F29" s="1" t="s">
        <v>58</v>
      </c>
      <c r="G29" s="1" t="s">
        <v>14</v>
      </c>
      <c r="H29" s="1" t="s">
        <v>15</v>
      </c>
      <c r="I29" s="4" t="str">
        <f t="shared" si="0"/>
        <v>Link</v>
      </c>
      <c r="J29">
        <v>1</v>
      </c>
    </row>
    <row r="30" spans="1:10" x14ac:dyDescent="0.25">
      <c r="A30" s="1" t="s">
        <v>8</v>
      </c>
      <c r="B30" s="1" t="s">
        <v>53</v>
      </c>
      <c r="C30" s="1" t="s">
        <v>63</v>
      </c>
      <c r="D30" s="1" t="s">
        <v>18</v>
      </c>
      <c r="E30" s="1" t="s">
        <v>64</v>
      </c>
      <c r="F30" s="1" t="s">
        <v>60</v>
      </c>
      <c r="G30" s="1" t="s">
        <v>14</v>
      </c>
      <c r="H30" s="1" t="s">
        <v>15</v>
      </c>
      <c r="I30" s="4" t="str">
        <f t="shared" si="0"/>
        <v>Link</v>
      </c>
      <c r="J30">
        <v>1</v>
      </c>
    </row>
    <row r="31" spans="1:10" x14ac:dyDescent="0.25">
      <c r="A31" s="1" t="s">
        <v>8</v>
      </c>
      <c r="B31" s="1" t="s">
        <v>53</v>
      </c>
      <c r="C31" s="1" t="s">
        <v>63</v>
      </c>
      <c r="D31" s="1" t="s">
        <v>19</v>
      </c>
      <c r="E31" s="1" t="s">
        <v>64</v>
      </c>
      <c r="F31" s="1" t="s">
        <v>62</v>
      </c>
      <c r="G31" s="1" t="s">
        <v>14</v>
      </c>
      <c r="H31" s="1" t="s">
        <v>15</v>
      </c>
      <c r="I31" s="4" t="str">
        <f t="shared" si="0"/>
        <v>Link</v>
      </c>
      <c r="J31">
        <v>1</v>
      </c>
    </row>
    <row r="32" spans="1:10" x14ac:dyDescent="0.25">
      <c r="A32" s="1" t="s">
        <v>8</v>
      </c>
      <c r="B32" s="1" t="s">
        <v>65</v>
      </c>
      <c r="C32" s="1" t="s">
        <v>66</v>
      </c>
      <c r="D32" s="1" t="s">
        <v>11</v>
      </c>
      <c r="E32" s="1" t="s">
        <v>67</v>
      </c>
      <c r="F32" s="1" t="s">
        <v>68</v>
      </c>
      <c r="G32" s="1" t="s">
        <v>14</v>
      </c>
      <c r="H32" s="1" t="s">
        <v>15</v>
      </c>
      <c r="I32" s="4" t="str">
        <f t="shared" si="0"/>
        <v>Link</v>
      </c>
      <c r="J32">
        <v>1</v>
      </c>
    </row>
    <row r="33" spans="1:38" x14ac:dyDescent="0.25">
      <c r="A33" s="1" t="s">
        <v>8</v>
      </c>
      <c r="B33" s="1" t="s">
        <v>69</v>
      </c>
      <c r="C33" s="1" t="s">
        <v>70</v>
      </c>
      <c r="D33" s="1" t="s">
        <v>11</v>
      </c>
      <c r="E33" s="1" t="s">
        <v>71</v>
      </c>
      <c r="F33" s="1" t="s">
        <v>72</v>
      </c>
      <c r="G33" s="1" t="s">
        <v>14</v>
      </c>
      <c r="H33" s="1" t="s">
        <v>15</v>
      </c>
      <c r="I33" s="4" t="str">
        <f t="shared" si="0"/>
        <v>Link</v>
      </c>
      <c r="J33">
        <v>1</v>
      </c>
    </row>
    <row r="34" spans="1:38" x14ac:dyDescent="0.25">
      <c r="A34" s="1" t="s">
        <v>8</v>
      </c>
      <c r="B34" s="1" t="s">
        <v>73</v>
      </c>
      <c r="C34" s="1" t="s">
        <v>74</v>
      </c>
      <c r="D34" s="1" t="s">
        <v>11</v>
      </c>
      <c r="E34" s="1" t="s">
        <v>75</v>
      </c>
      <c r="F34" s="1" t="s">
        <v>76</v>
      </c>
      <c r="G34" s="1" t="s">
        <v>14</v>
      </c>
      <c r="H34" s="1" t="s">
        <v>15</v>
      </c>
      <c r="I34" s="4" t="str">
        <f t="shared" si="0"/>
        <v>Link</v>
      </c>
      <c r="J34">
        <v>0</v>
      </c>
      <c r="K34">
        <v>5</v>
      </c>
      <c r="L34">
        <v>4.33</v>
      </c>
      <c r="M34">
        <v>0.62</v>
      </c>
      <c r="N34">
        <v>1</v>
      </c>
      <c r="O34">
        <v>4.4000000000000004</v>
      </c>
      <c r="P34">
        <v>0.55000000000000004</v>
      </c>
      <c r="Q34">
        <v>4</v>
      </c>
      <c r="R34">
        <v>1</v>
      </c>
      <c r="S34">
        <v>4</v>
      </c>
      <c r="T34">
        <v>0.71</v>
      </c>
      <c r="U34">
        <v>4</v>
      </c>
      <c r="V34">
        <v>1</v>
      </c>
      <c r="W34">
        <v>4.4000000000000004</v>
      </c>
      <c r="X34">
        <v>0.55000000000000004</v>
      </c>
      <c r="Y34">
        <v>4</v>
      </c>
      <c r="Z34">
        <v>1</v>
      </c>
      <c r="AA34">
        <v>4</v>
      </c>
      <c r="AB34">
        <v>0.82</v>
      </c>
      <c r="AC34">
        <v>4</v>
      </c>
      <c r="AD34">
        <v>1</v>
      </c>
      <c r="AE34">
        <v>4.5999999999999996</v>
      </c>
      <c r="AF34">
        <v>0.55000000000000004</v>
      </c>
      <c r="AG34">
        <v>5</v>
      </c>
      <c r="AH34">
        <v>1</v>
      </c>
      <c r="AI34">
        <v>4.5999999999999996</v>
      </c>
      <c r="AJ34">
        <v>0.55000000000000004</v>
      </c>
      <c r="AK34">
        <v>5</v>
      </c>
      <c r="AL34">
        <v>1</v>
      </c>
    </row>
    <row r="35" spans="1:38" x14ac:dyDescent="0.25">
      <c r="A35" s="1" t="s">
        <v>8</v>
      </c>
      <c r="B35" s="1" t="s">
        <v>73</v>
      </c>
      <c r="C35" s="1" t="s">
        <v>74</v>
      </c>
      <c r="D35" s="1" t="s">
        <v>16</v>
      </c>
      <c r="E35" s="1" t="s">
        <v>75</v>
      </c>
      <c r="F35" s="1" t="s">
        <v>76</v>
      </c>
      <c r="G35" s="1" t="s">
        <v>14</v>
      </c>
      <c r="H35" s="1" t="s">
        <v>15</v>
      </c>
      <c r="I35" s="4" t="str">
        <f t="shared" si="0"/>
        <v>Link</v>
      </c>
      <c r="J35">
        <v>0</v>
      </c>
      <c r="K35">
        <v>9</v>
      </c>
      <c r="L35">
        <v>3.99</v>
      </c>
      <c r="M35">
        <v>1.19</v>
      </c>
      <c r="N35">
        <f>8/9</f>
        <v>0.88888888888888884</v>
      </c>
      <c r="O35">
        <v>3.75</v>
      </c>
      <c r="P35">
        <v>1.39</v>
      </c>
      <c r="Q35">
        <v>4</v>
      </c>
      <c r="R35">
        <f>8/9</f>
        <v>0.88888888888888884</v>
      </c>
      <c r="S35">
        <v>3.57</v>
      </c>
      <c r="T35">
        <v>1.62</v>
      </c>
      <c r="U35">
        <v>4</v>
      </c>
      <c r="V35">
        <f>7/9</f>
        <v>0.77777777777777779</v>
      </c>
      <c r="W35">
        <v>4.17</v>
      </c>
      <c r="X35">
        <v>0.98</v>
      </c>
      <c r="Y35">
        <v>4.5</v>
      </c>
      <c r="Z35">
        <f>7/9</f>
        <v>0.77777777777777779</v>
      </c>
      <c r="AA35">
        <v>4</v>
      </c>
      <c r="AB35">
        <v>1.1499999999999999</v>
      </c>
      <c r="AC35">
        <v>4</v>
      </c>
      <c r="AD35">
        <f>7/9</f>
        <v>0.77777777777777779</v>
      </c>
      <c r="AE35">
        <v>3.71</v>
      </c>
      <c r="AF35">
        <v>1.5</v>
      </c>
      <c r="AG35">
        <v>4</v>
      </c>
      <c r="AH35">
        <f>7/9</f>
        <v>0.77777777777777779</v>
      </c>
      <c r="AI35">
        <v>4.71</v>
      </c>
      <c r="AJ35">
        <v>0.49</v>
      </c>
      <c r="AK35">
        <v>5</v>
      </c>
      <c r="AL35">
        <f>7/9</f>
        <v>0.77777777777777779</v>
      </c>
    </row>
    <row r="36" spans="1:38" x14ac:dyDescent="0.25">
      <c r="A36" s="1" t="s">
        <v>8</v>
      </c>
      <c r="B36" s="1" t="s">
        <v>73</v>
      </c>
      <c r="C36" s="1" t="s">
        <v>74</v>
      </c>
      <c r="D36" s="1" t="s">
        <v>18</v>
      </c>
      <c r="E36" s="1" t="s">
        <v>75</v>
      </c>
      <c r="F36" s="1" t="s">
        <v>76</v>
      </c>
      <c r="G36" s="1" t="s">
        <v>14</v>
      </c>
      <c r="H36" s="1" t="s">
        <v>15</v>
      </c>
      <c r="I36" s="4" t="str">
        <f t="shared" si="0"/>
        <v>Link</v>
      </c>
      <c r="J36">
        <v>1</v>
      </c>
    </row>
    <row r="37" spans="1:38" x14ac:dyDescent="0.25">
      <c r="A37" s="1" t="s">
        <v>8</v>
      </c>
      <c r="B37" s="1" t="s">
        <v>73</v>
      </c>
      <c r="C37" s="1" t="s">
        <v>74</v>
      </c>
      <c r="D37" s="1" t="s">
        <v>19</v>
      </c>
      <c r="E37" s="1" t="s">
        <v>75</v>
      </c>
      <c r="F37" s="1" t="s">
        <v>77</v>
      </c>
      <c r="G37" s="1" t="s">
        <v>14</v>
      </c>
      <c r="H37" s="1" t="s">
        <v>15</v>
      </c>
      <c r="I37" s="4" t="str">
        <f t="shared" si="0"/>
        <v>Link</v>
      </c>
      <c r="J37">
        <v>0</v>
      </c>
      <c r="K37">
        <v>18</v>
      </c>
      <c r="L37">
        <v>4.2300000000000004</v>
      </c>
      <c r="M37">
        <v>0.98</v>
      </c>
      <c r="N37">
        <f>15/18</f>
        <v>0.83333333333333337</v>
      </c>
      <c r="O37">
        <v>4.33</v>
      </c>
      <c r="P37">
        <v>1.23</v>
      </c>
      <c r="Q37">
        <v>5</v>
      </c>
      <c r="R37">
        <f>15/18</f>
        <v>0.83333333333333337</v>
      </c>
      <c r="S37">
        <v>4.5999999999999996</v>
      </c>
      <c r="T37">
        <v>0.74</v>
      </c>
      <c r="U37">
        <v>5</v>
      </c>
      <c r="V37">
        <f>15/18</f>
        <v>0.83333333333333337</v>
      </c>
      <c r="W37">
        <v>4.5999999999999996</v>
      </c>
      <c r="X37">
        <v>0.83</v>
      </c>
      <c r="Y37">
        <v>5</v>
      </c>
      <c r="Z37">
        <f>15/18</f>
        <v>0.83333333333333337</v>
      </c>
      <c r="AA37">
        <v>3.36</v>
      </c>
      <c r="AB37">
        <v>1.28</v>
      </c>
      <c r="AC37">
        <v>4</v>
      </c>
      <c r="AD37">
        <f>15/18</f>
        <v>0.83333333333333337</v>
      </c>
      <c r="AE37">
        <v>3.87</v>
      </c>
      <c r="AF37">
        <v>1.3</v>
      </c>
      <c r="AG37">
        <v>4</v>
      </c>
      <c r="AH37">
        <f>15/18</f>
        <v>0.83333333333333337</v>
      </c>
      <c r="AI37">
        <v>4.5999999999999996</v>
      </c>
      <c r="AJ37">
        <v>0.51</v>
      </c>
      <c r="AK37">
        <v>5</v>
      </c>
      <c r="AL37">
        <f>15/18</f>
        <v>0.83333333333333337</v>
      </c>
    </row>
    <row r="38" spans="1:38" x14ac:dyDescent="0.25">
      <c r="A38" s="1" t="s">
        <v>8</v>
      </c>
      <c r="B38" s="1" t="s">
        <v>73</v>
      </c>
      <c r="C38" s="1" t="s">
        <v>74</v>
      </c>
      <c r="D38" s="1" t="s">
        <v>78</v>
      </c>
      <c r="E38" s="1" t="s">
        <v>75</v>
      </c>
      <c r="F38" s="1" t="s">
        <v>77</v>
      </c>
      <c r="G38" s="1" t="s">
        <v>14</v>
      </c>
      <c r="H38" s="1" t="s">
        <v>15</v>
      </c>
      <c r="I38" s="4" t="str">
        <f t="shared" si="0"/>
        <v>Link</v>
      </c>
      <c r="J38">
        <v>0</v>
      </c>
      <c r="K38">
        <v>11</v>
      </c>
      <c r="L38">
        <v>4.28</v>
      </c>
      <c r="M38">
        <v>0.72</v>
      </c>
      <c r="N38">
        <f>10/11</f>
        <v>0.90909090909090906</v>
      </c>
      <c r="O38">
        <v>4.4000000000000004</v>
      </c>
      <c r="P38">
        <v>0.52</v>
      </c>
      <c r="Q38">
        <v>4</v>
      </c>
      <c r="R38">
        <f>10/11</f>
        <v>0.90909090909090906</v>
      </c>
      <c r="S38">
        <v>4.7</v>
      </c>
      <c r="T38">
        <v>0.48</v>
      </c>
      <c r="U38">
        <v>5</v>
      </c>
      <c r="V38">
        <f>10/11</f>
        <v>0.90909090909090906</v>
      </c>
      <c r="W38">
        <v>4.7</v>
      </c>
      <c r="X38">
        <v>0.48</v>
      </c>
      <c r="Y38">
        <v>5</v>
      </c>
      <c r="Z38">
        <f>10/11</f>
        <v>0.90909090909090906</v>
      </c>
      <c r="AA38">
        <v>3.6</v>
      </c>
      <c r="AB38">
        <v>1.26</v>
      </c>
      <c r="AC38">
        <v>4</v>
      </c>
      <c r="AD38">
        <f>10/11</f>
        <v>0.90909090909090906</v>
      </c>
      <c r="AE38">
        <v>3.9</v>
      </c>
      <c r="AF38">
        <v>0.88</v>
      </c>
      <c r="AG38">
        <v>4</v>
      </c>
      <c r="AH38">
        <f>10/11</f>
        <v>0.90909090909090906</v>
      </c>
      <c r="AI38">
        <v>4.4000000000000004</v>
      </c>
      <c r="AJ38">
        <v>0.7</v>
      </c>
      <c r="AK38">
        <v>4.5</v>
      </c>
      <c r="AL38">
        <f>10/11</f>
        <v>0.90909090909090906</v>
      </c>
    </row>
    <row r="39" spans="1:38" x14ac:dyDescent="0.25">
      <c r="A39" s="1" t="s">
        <v>8</v>
      </c>
      <c r="B39" s="1" t="s">
        <v>73</v>
      </c>
      <c r="C39" s="1" t="s">
        <v>74</v>
      </c>
      <c r="D39" s="1" t="s">
        <v>79</v>
      </c>
      <c r="E39" s="1" t="s">
        <v>75</v>
      </c>
      <c r="F39" s="1" t="s">
        <v>76</v>
      </c>
      <c r="G39" s="1" t="s">
        <v>14</v>
      </c>
      <c r="H39" s="1" t="s">
        <v>15</v>
      </c>
      <c r="I39" s="4" t="str">
        <f t="shared" si="0"/>
        <v>Link</v>
      </c>
      <c r="J39">
        <v>0</v>
      </c>
      <c r="K39">
        <v>6</v>
      </c>
      <c r="L39">
        <v>3.58</v>
      </c>
      <c r="M39">
        <v>1.04</v>
      </c>
      <c r="N39">
        <v>1</v>
      </c>
      <c r="O39">
        <v>3.5</v>
      </c>
      <c r="P39">
        <v>1.52</v>
      </c>
      <c r="Q39">
        <v>3.5</v>
      </c>
      <c r="R39">
        <v>1</v>
      </c>
      <c r="S39">
        <v>3.33</v>
      </c>
      <c r="T39">
        <v>1.21</v>
      </c>
      <c r="U39">
        <v>3.5</v>
      </c>
      <c r="V39">
        <v>1</v>
      </c>
      <c r="W39">
        <v>4.17</v>
      </c>
      <c r="X39">
        <v>0.98</v>
      </c>
      <c r="Y39">
        <v>4.5</v>
      </c>
      <c r="Z39">
        <v>1</v>
      </c>
      <c r="AA39">
        <v>3</v>
      </c>
      <c r="AB39">
        <v>0.89</v>
      </c>
      <c r="AC39">
        <v>3</v>
      </c>
      <c r="AD39">
        <v>1</v>
      </c>
      <c r="AE39">
        <v>2.67</v>
      </c>
      <c r="AF39">
        <v>1.21</v>
      </c>
      <c r="AG39">
        <v>2.5</v>
      </c>
      <c r="AH39">
        <v>1</v>
      </c>
      <c r="AI39">
        <v>4.83</v>
      </c>
      <c r="AJ39">
        <v>0.41</v>
      </c>
      <c r="AK39">
        <v>5</v>
      </c>
      <c r="AL39">
        <v>1</v>
      </c>
    </row>
    <row r="40" spans="1:38" x14ac:dyDescent="0.25">
      <c r="A40" s="1" t="s">
        <v>8</v>
      </c>
      <c r="B40" s="1" t="s">
        <v>73</v>
      </c>
      <c r="C40" s="1" t="s">
        <v>80</v>
      </c>
      <c r="D40" s="1" t="s">
        <v>11</v>
      </c>
      <c r="E40" s="1" t="s">
        <v>81</v>
      </c>
      <c r="F40" s="1" t="s">
        <v>77</v>
      </c>
      <c r="G40" s="1" t="s">
        <v>14</v>
      </c>
      <c r="H40" s="1" t="s">
        <v>15</v>
      </c>
      <c r="I40" s="4" t="str">
        <f t="shared" si="0"/>
        <v>Link</v>
      </c>
      <c r="J40">
        <v>0</v>
      </c>
      <c r="K40">
        <v>8</v>
      </c>
      <c r="L40">
        <v>4.1900000000000004</v>
      </c>
      <c r="M40">
        <v>0.66</v>
      </c>
      <c r="N40">
        <v>1</v>
      </c>
      <c r="O40">
        <v>4.13</v>
      </c>
      <c r="P40">
        <v>0.64</v>
      </c>
      <c r="Q40">
        <v>4</v>
      </c>
      <c r="R40">
        <v>1</v>
      </c>
      <c r="S40">
        <v>4.5</v>
      </c>
      <c r="T40">
        <v>0.76</v>
      </c>
      <c r="U40">
        <v>5</v>
      </c>
      <c r="V40">
        <v>1</v>
      </c>
      <c r="W40">
        <v>4.63</v>
      </c>
      <c r="X40">
        <v>0.52</v>
      </c>
      <c r="Y40">
        <v>5</v>
      </c>
      <c r="Z40">
        <v>1</v>
      </c>
      <c r="AA40">
        <v>4.13</v>
      </c>
      <c r="AB40">
        <v>0.83</v>
      </c>
      <c r="AC40">
        <v>4</v>
      </c>
      <c r="AD40">
        <v>1</v>
      </c>
      <c r="AE40">
        <v>3.5</v>
      </c>
      <c r="AF40">
        <v>0.76</v>
      </c>
      <c r="AG40">
        <v>4</v>
      </c>
      <c r="AH40">
        <v>1</v>
      </c>
      <c r="AI40">
        <v>4.25</v>
      </c>
      <c r="AJ40">
        <v>0.46</v>
      </c>
      <c r="AK40">
        <v>4</v>
      </c>
      <c r="AL40">
        <v>1</v>
      </c>
    </row>
    <row r="41" spans="1:38" x14ac:dyDescent="0.25">
      <c r="A41" s="1" t="s">
        <v>8</v>
      </c>
      <c r="B41" s="1" t="s">
        <v>73</v>
      </c>
      <c r="C41" s="1" t="s">
        <v>82</v>
      </c>
      <c r="D41" s="1" t="s">
        <v>11</v>
      </c>
      <c r="E41" s="1" t="s">
        <v>83</v>
      </c>
      <c r="F41" s="1" t="s">
        <v>659</v>
      </c>
      <c r="G41" s="1" t="s">
        <v>14</v>
      </c>
      <c r="H41" s="1" t="s">
        <v>15</v>
      </c>
      <c r="I41" s="4" t="str">
        <f t="shared" si="0"/>
        <v>Link</v>
      </c>
      <c r="J41">
        <v>0</v>
      </c>
      <c r="K41">
        <v>11</v>
      </c>
      <c r="L41">
        <v>4.58</v>
      </c>
      <c r="M41">
        <v>0.65</v>
      </c>
      <c r="N41">
        <v>1</v>
      </c>
      <c r="O41">
        <v>4.82</v>
      </c>
      <c r="P41">
        <v>0.6</v>
      </c>
      <c r="Q41">
        <v>5</v>
      </c>
      <c r="R41">
        <v>1</v>
      </c>
      <c r="S41">
        <v>4.82</v>
      </c>
      <c r="T41">
        <v>0.6</v>
      </c>
      <c r="U41">
        <v>5</v>
      </c>
      <c r="V41">
        <v>1</v>
      </c>
      <c r="W41">
        <v>4.91</v>
      </c>
      <c r="X41">
        <v>0.3</v>
      </c>
      <c r="Y41">
        <v>5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4.45</v>
      </c>
      <c r="AF41">
        <v>0.93</v>
      </c>
      <c r="AG41">
        <v>5</v>
      </c>
      <c r="AH41">
        <v>1</v>
      </c>
      <c r="AI41">
        <v>3.91</v>
      </c>
      <c r="AJ41">
        <v>0.83</v>
      </c>
      <c r="AK41">
        <v>4</v>
      </c>
      <c r="AL41">
        <v>1</v>
      </c>
    </row>
    <row r="42" spans="1:38" x14ac:dyDescent="0.25">
      <c r="A42" s="1" t="s">
        <v>8</v>
      </c>
      <c r="B42" s="1" t="s">
        <v>85</v>
      </c>
      <c r="C42" s="1" t="s">
        <v>86</v>
      </c>
      <c r="D42" s="1" t="s">
        <v>11</v>
      </c>
      <c r="E42" s="1" t="s">
        <v>87</v>
      </c>
      <c r="F42" s="1" t="s">
        <v>88</v>
      </c>
      <c r="G42" s="1" t="s">
        <v>14</v>
      </c>
      <c r="H42" s="1" t="s">
        <v>15</v>
      </c>
      <c r="I42" s="4" t="str">
        <f t="shared" si="0"/>
        <v>Link</v>
      </c>
      <c r="J42">
        <v>0</v>
      </c>
      <c r="K42">
        <v>5</v>
      </c>
      <c r="L42">
        <v>4.28</v>
      </c>
      <c r="M42">
        <v>0.49</v>
      </c>
      <c r="N42">
        <v>1</v>
      </c>
      <c r="O42">
        <v>4.4000000000000004</v>
      </c>
      <c r="P42">
        <v>0.55000000000000004</v>
      </c>
      <c r="Q42">
        <v>4</v>
      </c>
      <c r="R42">
        <v>1</v>
      </c>
      <c r="S42">
        <v>4.5999999999999996</v>
      </c>
      <c r="T42">
        <v>0.89</v>
      </c>
      <c r="U42">
        <v>5</v>
      </c>
      <c r="V42">
        <v>1</v>
      </c>
      <c r="W42">
        <v>4.5999999999999996</v>
      </c>
      <c r="X42">
        <v>0.55000000000000004</v>
      </c>
      <c r="Y42">
        <v>5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4.8</v>
      </c>
      <c r="AF42">
        <v>0.45</v>
      </c>
      <c r="AG42">
        <v>5</v>
      </c>
      <c r="AH42">
        <v>1</v>
      </c>
      <c r="AI42">
        <v>3</v>
      </c>
      <c r="AJ42">
        <v>0</v>
      </c>
      <c r="AK42">
        <v>3</v>
      </c>
      <c r="AL42">
        <v>1</v>
      </c>
    </row>
    <row r="43" spans="1:38" x14ac:dyDescent="0.25">
      <c r="A43" s="1" t="s">
        <v>8</v>
      </c>
      <c r="B43" s="1" t="s">
        <v>85</v>
      </c>
      <c r="C43" s="1" t="s">
        <v>89</v>
      </c>
      <c r="D43" s="1" t="s">
        <v>11</v>
      </c>
      <c r="E43" s="1" t="s">
        <v>90</v>
      </c>
      <c r="F43" s="1" t="s">
        <v>91</v>
      </c>
      <c r="G43" s="1" t="s">
        <v>14</v>
      </c>
      <c r="H43" s="1" t="s">
        <v>15</v>
      </c>
      <c r="I43" s="4" t="str">
        <f t="shared" si="0"/>
        <v>Link</v>
      </c>
      <c r="J43">
        <v>1</v>
      </c>
    </row>
    <row r="44" spans="1:38" x14ac:dyDescent="0.25">
      <c r="A44" s="1" t="s">
        <v>8</v>
      </c>
      <c r="B44" s="1" t="s">
        <v>85</v>
      </c>
      <c r="C44" s="1" t="s">
        <v>89</v>
      </c>
      <c r="D44" s="1" t="s">
        <v>16</v>
      </c>
      <c r="E44" s="1" t="s">
        <v>90</v>
      </c>
      <c r="F44" s="1" t="s">
        <v>92</v>
      </c>
      <c r="G44" s="1" t="s">
        <v>14</v>
      </c>
      <c r="H44" s="1" t="s">
        <v>15</v>
      </c>
      <c r="I44" s="4" t="str">
        <f t="shared" si="0"/>
        <v>Link</v>
      </c>
      <c r="J44">
        <v>1</v>
      </c>
    </row>
    <row r="45" spans="1:38" x14ac:dyDescent="0.25">
      <c r="A45" s="1" t="s">
        <v>8</v>
      </c>
      <c r="B45" s="1" t="s">
        <v>85</v>
      </c>
      <c r="C45" s="1" t="s">
        <v>89</v>
      </c>
      <c r="D45" s="1" t="s">
        <v>17</v>
      </c>
      <c r="E45" s="1" t="s">
        <v>90</v>
      </c>
      <c r="F45" s="1" t="s">
        <v>93</v>
      </c>
      <c r="G45" s="1" t="s">
        <v>14</v>
      </c>
      <c r="H45" s="1" t="s">
        <v>15</v>
      </c>
      <c r="I45" s="4" t="str">
        <f t="shared" si="0"/>
        <v>Link</v>
      </c>
      <c r="J45">
        <v>1</v>
      </c>
    </row>
    <row r="46" spans="1:38" x14ac:dyDescent="0.25">
      <c r="A46" s="1" t="s">
        <v>8</v>
      </c>
      <c r="B46" s="1" t="s">
        <v>94</v>
      </c>
      <c r="C46" s="1" t="s">
        <v>95</v>
      </c>
      <c r="D46" s="1" t="s">
        <v>11</v>
      </c>
      <c r="E46" s="1" t="s">
        <v>96</v>
      </c>
      <c r="F46" s="1" t="s">
        <v>60</v>
      </c>
      <c r="G46" s="1" t="s">
        <v>14</v>
      </c>
      <c r="H46" s="1" t="s">
        <v>15</v>
      </c>
      <c r="I46" s="4" t="str">
        <f t="shared" si="0"/>
        <v>Link</v>
      </c>
      <c r="J46">
        <v>0</v>
      </c>
      <c r="K46">
        <v>9</v>
      </c>
      <c r="L46">
        <v>4.37</v>
      </c>
      <c r="M46">
        <v>0.51</v>
      </c>
      <c r="N46">
        <f>7/9</f>
        <v>0.77777777777777779</v>
      </c>
      <c r="O46">
        <v>4.57</v>
      </c>
      <c r="P46">
        <v>0.53</v>
      </c>
      <c r="Q46">
        <v>5</v>
      </c>
      <c r="R46">
        <f>7/9</f>
        <v>0.77777777777777779</v>
      </c>
      <c r="S46">
        <v>4.57</v>
      </c>
      <c r="T46">
        <v>0.53</v>
      </c>
      <c r="U46">
        <v>5</v>
      </c>
      <c r="V46">
        <f>7/9</f>
        <v>0.77777777777777779</v>
      </c>
      <c r="W46">
        <v>4.71</v>
      </c>
      <c r="X46">
        <v>0.49</v>
      </c>
      <c r="Y46">
        <v>5</v>
      </c>
      <c r="Z46">
        <f>7/9</f>
        <v>0.77777777777777779</v>
      </c>
      <c r="AA46">
        <v>0</v>
      </c>
      <c r="AB46">
        <v>0</v>
      </c>
      <c r="AC46">
        <v>0</v>
      </c>
      <c r="AD46">
        <f>7/9</f>
        <v>0.77777777777777779</v>
      </c>
      <c r="AE46">
        <v>4.71</v>
      </c>
      <c r="AF46">
        <v>0.49</v>
      </c>
      <c r="AG46">
        <v>5</v>
      </c>
      <c r="AH46">
        <f>7/9</f>
        <v>0.77777777777777779</v>
      </c>
      <c r="AI46">
        <v>3.29</v>
      </c>
      <c r="AJ46">
        <v>0.49</v>
      </c>
      <c r="AK46">
        <v>3</v>
      </c>
      <c r="AL46">
        <f>7/9</f>
        <v>0.77777777777777779</v>
      </c>
    </row>
    <row r="47" spans="1:38" x14ac:dyDescent="0.25">
      <c r="A47" s="1" t="s">
        <v>8</v>
      </c>
      <c r="B47" s="1" t="s">
        <v>97</v>
      </c>
      <c r="C47" s="1" t="s">
        <v>98</v>
      </c>
      <c r="D47" s="1" t="s">
        <v>11</v>
      </c>
      <c r="E47" s="1" t="s">
        <v>99</v>
      </c>
      <c r="F47" s="1" t="s">
        <v>100</v>
      </c>
      <c r="G47" s="1" t="s">
        <v>14</v>
      </c>
      <c r="H47" s="1" t="s">
        <v>15</v>
      </c>
      <c r="I47" s="4" t="str">
        <f t="shared" si="0"/>
        <v>Link</v>
      </c>
      <c r="J47">
        <v>1</v>
      </c>
    </row>
    <row r="48" spans="1:38" x14ac:dyDescent="0.25">
      <c r="A48" s="1" t="s">
        <v>8</v>
      </c>
      <c r="B48" s="1" t="s">
        <v>97</v>
      </c>
      <c r="C48" s="1" t="s">
        <v>101</v>
      </c>
      <c r="D48" s="1" t="s">
        <v>11</v>
      </c>
      <c r="E48" s="1" t="s">
        <v>99</v>
      </c>
      <c r="F48" s="1" t="s">
        <v>102</v>
      </c>
      <c r="G48" s="1" t="s">
        <v>14</v>
      </c>
      <c r="H48" s="1" t="s">
        <v>15</v>
      </c>
      <c r="I48" s="4" t="str">
        <f t="shared" si="0"/>
        <v>Link</v>
      </c>
      <c r="J48">
        <v>1</v>
      </c>
    </row>
    <row r="49" spans="1:38" x14ac:dyDescent="0.25">
      <c r="A49" s="1" t="s">
        <v>8</v>
      </c>
      <c r="B49" s="1" t="s">
        <v>103</v>
      </c>
      <c r="C49" s="1" t="s">
        <v>104</v>
      </c>
      <c r="D49" s="1" t="s">
        <v>11</v>
      </c>
      <c r="E49" s="1" t="s">
        <v>105</v>
      </c>
      <c r="F49" s="1" t="s">
        <v>106</v>
      </c>
      <c r="G49" s="1" t="s">
        <v>14</v>
      </c>
      <c r="H49" s="1" t="s">
        <v>15</v>
      </c>
      <c r="I49" s="4" t="str">
        <f t="shared" si="0"/>
        <v>Link</v>
      </c>
      <c r="J49">
        <v>1</v>
      </c>
    </row>
    <row r="50" spans="1:38" x14ac:dyDescent="0.25">
      <c r="A50" s="1" t="s">
        <v>8</v>
      </c>
      <c r="B50" s="1" t="s">
        <v>107</v>
      </c>
      <c r="C50" s="1" t="s">
        <v>108</v>
      </c>
      <c r="D50" s="1" t="s">
        <v>11</v>
      </c>
      <c r="E50" s="1" t="s">
        <v>109</v>
      </c>
      <c r="F50" s="1" t="s">
        <v>110</v>
      </c>
      <c r="G50" s="1" t="s">
        <v>14</v>
      </c>
      <c r="H50" s="1" t="s">
        <v>15</v>
      </c>
      <c r="I50" s="4" t="str">
        <f t="shared" si="0"/>
        <v>Link</v>
      </c>
      <c r="J50">
        <v>1</v>
      </c>
    </row>
    <row r="51" spans="1:38" x14ac:dyDescent="0.25">
      <c r="A51" s="1" t="s">
        <v>8</v>
      </c>
      <c r="B51" s="1" t="s">
        <v>107</v>
      </c>
      <c r="C51" s="1" t="s">
        <v>111</v>
      </c>
      <c r="D51" s="1" t="s">
        <v>11</v>
      </c>
      <c r="E51" s="1" t="s">
        <v>112</v>
      </c>
      <c r="F51" s="1" t="s">
        <v>113</v>
      </c>
      <c r="G51" s="1" t="s">
        <v>14</v>
      </c>
      <c r="H51" s="1" t="s">
        <v>15</v>
      </c>
      <c r="I51" s="4" t="str">
        <f t="shared" si="0"/>
        <v>Link</v>
      </c>
      <c r="J51">
        <v>0</v>
      </c>
      <c r="K51">
        <v>16</v>
      </c>
      <c r="L51">
        <v>4.4000000000000004</v>
      </c>
      <c r="M51">
        <v>0.64</v>
      </c>
      <c r="N51">
        <v>1</v>
      </c>
      <c r="O51">
        <v>4.88</v>
      </c>
      <c r="P51">
        <v>0.34</v>
      </c>
      <c r="Q51">
        <v>5</v>
      </c>
      <c r="R51">
        <v>1</v>
      </c>
      <c r="S51">
        <v>4.88</v>
      </c>
      <c r="T51">
        <v>0.34</v>
      </c>
      <c r="U51">
        <v>5</v>
      </c>
      <c r="V51">
        <v>1</v>
      </c>
      <c r="W51">
        <v>4.6900000000000004</v>
      </c>
      <c r="X51">
        <v>0.48</v>
      </c>
      <c r="Y51">
        <v>5</v>
      </c>
      <c r="Z51">
        <v>1</v>
      </c>
      <c r="AA51">
        <v>5</v>
      </c>
      <c r="AB51">
        <v>0</v>
      </c>
      <c r="AC51">
        <v>5</v>
      </c>
      <c r="AD51">
        <v>1</v>
      </c>
      <c r="AE51">
        <v>4.3099999999999996</v>
      </c>
      <c r="AF51">
        <v>1.1399999999999999</v>
      </c>
      <c r="AG51">
        <v>5</v>
      </c>
      <c r="AH51">
        <v>1</v>
      </c>
      <c r="AI51">
        <v>2.63</v>
      </c>
      <c r="AJ51">
        <v>0.89</v>
      </c>
      <c r="AK51">
        <v>2.5</v>
      </c>
      <c r="AL51">
        <v>1</v>
      </c>
    </row>
    <row r="52" spans="1:38" x14ac:dyDescent="0.25">
      <c r="A52" s="1" t="s">
        <v>8</v>
      </c>
      <c r="B52" s="1" t="s">
        <v>107</v>
      </c>
      <c r="C52" s="1" t="s">
        <v>114</v>
      </c>
      <c r="D52" s="1" t="s">
        <v>11</v>
      </c>
      <c r="E52" s="1" t="s">
        <v>115</v>
      </c>
      <c r="F52" s="1" t="s">
        <v>116</v>
      </c>
      <c r="G52" s="1" t="s">
        <v>14</v>
      </c>
      <c r="H52" s="1" t="s">
        <v>15</v>
      </c>
      <c r="I52" s="4" t="str">
        <f t="shared" si="0"/>
        <v>Link</v>
      </c>
      <c r="J52">
        <v>0</v>
      </c>
      <c r="K52">
        <v>17</v>
      </c>
      <c r="L52">
        <v>3.63</v>
      </c>
      <c r="M52">
        <v>0.97</v>
      </c>
      <c r="N52">
        <v>1</v>
      </c>
      <c r="O52">
        <v>4.53</v>
      </c>
      <c r="P52">
        <v>1.01</v>
      </c>
      <c r="Q52">
        <v>5</v>
      </c>
      <c r="R52">
        <v>1</v>
      </c>
      <c r="S52">
        <v>4.59</v>
      </c>
      <c r="T52">
        <v>1.06</v>
      </c>
      <c r="U52">
        <v>5</v>
      </c>
      <c r="V52">
        <v>1</v>
      </c>
      <c r="W52">
        <v>4.29</v>
      </c>
      <c r="X52">
        <v>0.99</v>
      </c>
      <c r="Y52">
        <v>4</v>
      </c>
      <c r="Z52">
        <v>1</v>
      </c>
      <c r="AA52">
        <v>1</v>
      </c>
      <c r="AB52">
        <v>0</v>
      </c>
      <c r="AC52">
        <v>1</v>
      </c>
      <c r="AD52">
        <f>16/17</f>
        <v>0.94117647058823528</v>
      </c>
      <c r="AE52">
        <v>4.13</v>
      </c>
      <c r="AF52">
        <v>1.1499999999999999</v>
      </c>
      <c r="AG52">
        <v>4</v>
      </c>
      <c r="AH52">
        <v>1</v>
      </c>
      <c r="AI52">
        <v>3.24</v>
      </c>
      <c r="AJ52">
        <v>0.66</v>
      </c>
      <c r="AK52">
        <v>3</v>
      </c>
      <c r="AL52">
        <v>1</v>
      </c>
    </row>
    <row r="53" spans="1:38" x14ac:dyDescent="0.25">
      <c r="A53" s="1" t="s">
        <v>8</v>
      </c>
      <c r="B53" s="1" t="s">
        <v>107</v>
      </c>
      <c r="C53" s="1" t="s">
        <v>117</v>
      </c>
      <c r="D53" s="1" t="s">
        <v>11</v>
      </c>
      <c r="E53" s="1" t="s">
        <v>118</v>
      </c>
      <c r="F53" s="1" t="s">
        <v>119</v>
      </c>
      <c r="G53" s="1" t="s">
        <v>14</v>
      </c>
      <c r="H53" s="1" t="s">
        <v>15</v>
      </c>
      <c r="I53" s="4" t="str">
        <f t="shared" si="0"/>
        <v>Link</v>
      </c>
      <c r="J53">
        <v>0</v>
      </c>
      <c r="K53">
        <v>7</v>
      </c>
      <c r="L53">
        <v>4.26</v>
      </c>
      <c r="M53">
        <v>0.57999999999999996</v>
      </c>
      <c r="N53">
        <v>1</v>
      </c>
      <c r="O53">
        <v>4.57</v>
      </c>
      <c r="P53">
        <v>0.53</v>
      </c>
      <c r="Q53">
        <v>5</v>
      </c>
      <c r="R53">
        <v>1</v>
      </c>
      <c r="S53">
        <v>4.43</v>
      </c>
      <c r="T53">
        <v>0.53</v>
      </c>
      <c r="U53">
        <v>4</v>
      </c>
      <c r="V53">
        <v>1</v>
      </c>
      <c r="W53">
        <v>4.57</v>
      </c>
      <c r="X53">
        <v>0.53</v>
      </c>
      <c r="Y53">
        <v>5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4.43</v>
      </c>
      <c r="AF53">
        <v>0.53</v>
      </c>
      <c r="AG53">
        <v>4</v>
      </c>
      <c r="AH53">
        <v>1</v>
      </c>
      <c r="AI53">
        <v>3.29</v>
      </c>
      <c r="AJ53">
        <v>0.76</v>
      </c>
      <c r="AK53">
        <v>3</v>
      </c>
      <c r="AL53">
        <v>1</v>
      </c>
    </row>
    <row r="54" spans="1:38" x14ac:dyDescent="0.25">
      <c r="A54" s="1" t="s">
        <v>8</v>
      </c>
      <c r="B54" s="1" t="s">
        <v>107</v>
      </c>
      <c r="C54" s="1" t="s">
        <v>120</v>
      </c>
      <c r="D54" s="1" t="s">
        <v>11</v>
      </c>
      <c r="E54" s="1" t="s">
        <v>121</v>
      </c>
      <c r="F54" s="1" t="s">
        <v>122</v>
      </c>
      <c r="G54" s="1" t="s">
        <v>14</v>
      </c>
      <c r="H54" s="1" t="s">
        <v>15</v>
      </c>
      <c r="I54" s="4" t="str">
        <f t="shared" si="0"/>
        <v>Link</v>
      </c>
      <c r="J54">
        <v>0</v>
      </c>
      <c r="K54">
        <v>9</v>
      </c>
      <c r="L54">
        <v>4.4800000000000004</v>
      </c>
      <c r="M54">
        <v>0.57999999999999996</v>
      </c>
      <c r="N54">
        <v>1</v>
      </c>
      <c r="O54">
        <v>4.4400000000000004</v>
      </c>
      <c r="P54">
        <v>0.73</v>
      </c>
      <c r="Q54">
        <v>5</v>
      </c>
      <c r="R54">
        <v>1</v>
      </c>
      <c r="S54">
        <v>4.78</v>
      </c>
      <c r="T54">
        <v>0.44</v>
      </c>
      <c r="U54">
        <v>5</v>
      </c>
      <c r="V54">
        <v>1</v>
      </c>
      <c r="W54">
        <v>4.67</v>
      </c>
      <c r="X54">
        <v>0.5</v>
      </c>
      <c r="Y54">
        <v>5</v>
      </c>
      <c r="Z54">
        <v>1</v>
      </c>
      <c r="AA54">
        <v>4.88</v>
      </c>
      <c r="AB54">
        <v>0.35</v>
      </c>
      <c r="AC54">
        <v>5</v>
      </c>
      <c r="AD54">
        <v>1</v>
      </c>
      <c r="AE54">
        <v>4.67</v>
      </c>
      <c r="AF54">
        <v>0.71</v>
      </c>
      <c r="AG54">
        <v>5</v>
      </c>
      <c r="AH54">
        <v>1</v>
      </c>
      <c r="AI54">
        <v>3.44</v>
      </c>
      <c r="AJ54">
        <v>0.73</v>
      </c>
      <c r="AK54">
        <v>3</v>
      </c>
      <c r="AL54">
        <v>1</v>
      </c>
    </row>
    <row r="55" spans="1:38" x14ac:dyDescent="0.25">
      <c r="A55" s="1" t="s">
        <v>8</v>
      </c>
      <c r="B55" s="1" t="s">
        <v>107</v>
      </c>
      <c r="C55" s="1" t="s">
        <v>123</v>
      </c>
      <c r="D55" s="1" t="s">
        <v>16</v>
      </c>
      <c r="E55" s="1" t="s">
        <v>124</v>
      </c>
      <c r="F55" s="1" t="s">
        <v>125</v>
      </c>
      <c r="G55" s="1" t="s">
        <v>14</v>
      </c>
      <c r="H55" s="1" t="s">
        <v>15</v>
      </c>
      <c r="I55" s="4" t="str">
        <f t="shared" si="0"/>
        <v>Link</v>
      </c>
      <c r="J55">
        <v>1</v>
      </c>
    </row>
    <row r="56" spans="1:38" x14ac:dyDescent="0.25">
      <c r="A56" s="1" t="s">
        <v>8</v>
      </c>
      <c r="B56" s="1" t="s">
        <v>107</v>
      </c>
      <c r="C56" s="1" t="s">
        <v>123</v>
      </c>
      <c r="D56" s="1" t="s">
        <v>17</v>
      </c>
      <c r="E56" s="1" t="s">
        <v>124</v>
      </c>
      <c r="F56" s="1" t="s">
        <v>126</v>
      </c>
      <c r="G56" s="1" t="s">
        <v>14</v>
      </c>
      <c r="H56" s="1" t="s">
        <v>15</v>
      </c>
      <c r="I56" s="4" t="str">
        <f t="shared" si="0"/>
        <v>Link</v>
      </c>
      <c r="J56">
        <v>1</v>
      </c>
    </row>
    <row r="57" spans="1:38" x14ac:dyDescent="0.25">
      <c r="A57" s="1" t="s">
        <v>8</v>
      </c>
      <c r="B57" s="1" t="s">
        <v>107</v>
      </c>
      <c r="C57" s="1" t="s">
        <v>123</v>
      </c>
      <c r="D57" s="1" t="s">
        <v>18</v>
      </c>
      <c r="E57" s="1" t="s">
        <v>124</v>
      </c>
      <c r="F57" s="1" t="s">
        <v>127</v>
      </c>
      <c r="G57" s="1" t="s">
        <v>14</v>
      </c>
      <c r="H57" s="1" t="s">
        <v>15</v>
      </c>
      <c r="I57" s="4" t="str">
        <f t="shared" si="0"/>
        <v>Link</v>
      </c>
      <c r="J57">
        <v>1</v>
      </c>
    </row>
    <row r="58" spans="1:38" x14ac:dyDescent="0.25">
      <c r="A58" s="1" t="s">
        <v>8</v>
      </c>
      <c r="B58" s="1" t="s">
        <v>107</v>
      </c>
      <c r="C58" s="1" t="s">
        <v>123</v>
      </c>
      <c r="D58" s="1" t="s">
        <v>19</v>
      </c>
      <c r="E58" s="1" t="s">
        <v>124</v>
      </c>
      <c r="F58" s="1" t="s">
        <v>128</v>
      </c>
      <c r="G58" s="1" t="s">
        <v>14</v>
      </c>
      <c r="H58" s="1" t="s">
        <v>15</v>
      </c>
      <c r="I58" s="4" t="str">
        <f t="shared" si="0"/>
        <v>Link</v>
      </c>
      <c r="J58">
        <v>1</v>
      </c>
    </row>
    <row r="59" spans="1:38" x14ac:dyDescent="0.25">
      <c r="A59" s="1" t="s">
        <v>8</v>
      </c>
      <c r="B59" s="1" t="s">
        <v>107</v>
      </c>
      <c r="C59" s="1" t="s">
        <v>123</v>
      </c>
      <c r="D59" s="1" t="s">
        <v>61</v>
      </c>
      <c r="E59" s="1" t="s">
        <v>124</v>
      </c>
      <c r="F59" s="1" t="s">
        <v>129</v>
      </c>
      <c r="G59" s="1" t="s">
        <v>14</v>
      </c>
      <c r="H59" s="1" t="s">
        <v>15</v>
      </c>
      <c r="I59" s="4" t="str">
        <f t="shared" si="0"/>
        <v>Link</v>
      </c>
      <c r="J59">
        <v>1</v>
      </c>
    </row>
    <row r="60" spans="1:38" x14ac:dyDescent="0.25">
      <c r="A60" s="1" t="s">
        <v>8</v>
      </c>
      <c r="B60" s="1" t="s">
        <v>107</v>
      </c>
      <c r="C60" s="1" t="s">
        <v>123</v>
      </c>
      <c r="D60" s="1" t="s">
        <v>78</v>
      </c>
      <c r="E60" s="1" t="s">
        <v>124</v>
      </c>
      <c r="F60" s="1" t="s">
        <v>119</v>
      </c>
      <c r="G60" s="1" t="s">
        <v>14</v>
      </c>
      <c r="H60" s="1" t="s">
        <v>15</v>
      </c>
      <c r="I60" s="4" t="str">
        <f t="shared" si="0"/>
        <v>Link</v>
      </c>
      <c r="J60">
        <v>1</v>
      </c>
    </row>
    <row r="61" spans="1:38" x14ac:dyDescent="0.25">
      <c r="A61" s="1" t="s">
        <v>8</v>
      </c>
      <c r="B61" s="1" t="s">
        <v>107</v>
      </c>
      <c r="C61" s="1" t="s">
        <v>123</v>
      </c>
      <c r="D61" s="1" t="s">
        <v>79</v>
      </c>
      <c r="E61" s="1" t="s">
        <v>124</v>
      </c>
      <c r="F61" s="1" t="s">
        <v>130</v>
      </c>
      <c r="G61" s="1" t="s">
        <v>14</v>
      </c>
      <c r="H61" s="1" t="s">
        <v>15</v>
      </c>
      <c r="I61" s="4" t="str">
        <f t="shared" si="0"/>
        <v>Link</v>
      </c>
      <c r="J61">
        <v>1</v>
      </c>
    </row>
    <row r="62" spans="1:38" x14ac:dyDescent="0.25">
      <c r="A62" s="1" t="s">
        <v>8</v>
      </c>
      <c r="B62" s="1" t="s">
        <v>107</v>
      </c>
      <c r="C62" s="1" t="s">
        <v>123</v>
      </c>
      <c r="D62" s="1" t="s">
        <v>131</v>
      </c>
      <c r="E62" s="1" t="s">
        <v>124</v>
      </c>
      <c r="F62" s="1" t="s">
        <v>132</v>
      </c>
      <c r="G62" s="1" t="s">
        <v>14</v>
      </c>
      <c r="H62" s="1" t="s">
        <v>15</v>
      </c>
      <c r="I62" s="4" t="str">
        <f t="shared" si="0"/>
        <v>Link</v>
      </c>
      <c r="J62">
        <v>1</v>
      </c>
    </row>
    <row r="63" spans="1:38" x14ac:dyDescent="0.25">
      <c r="A63" s="1" t="s">
        <v>8</v>
      </c>
      <c r="B63" s="1" t="s">
        <v>107</v>
      </c>
      <c r="C63" s="1" t="s">
        <v>123</v>
      </c>
      <c r="D63" s="1" t="s">
        <v>133</v>
      </c>
      <c r="E63" s="1" t="s">
        <v>124</v>
      </c>
      <c r="F63" s="1" t="s">
        <v>134</v>
      </c>
      <c r="G63" s="1" t="s">
        <v>14</v>
      </c>
      <c r="H63" s="1" t="s">
        <v>15</v>
      </c>
      <c r="I63" s="4" t="str">
        <f t="shared" si="0"/>
        <v>Link</v>
      </c>
      <c r="J63">
        <v>1</v>
      </c>
    </row>
    <row r="64" spans="1:38" x14ac:dyDescent="0.25">
      <c r="A64" s="1" t="s">
        <v>8</v>
      </c>
      <c r="B64" s="1" t="s">
        <v>107</v>
      </c>
      <c r="C64" s="1" t="s">
        <v>123</v>
      </c>
      <c r="D64" s="1" t="s">
        <v>135</v>
      </c>
      <c r="E64" s="1" t="s">
        <v>124</v>
      </c>
      <c r="F64" s="1" t="s">
        <v>136</v>
      </c>
      <c r="G64" s="1" t="s">
        <v>14</v>
      </c>
      <c r="H64" s="1" t="s">
        <v>15</v>
      </c>
      <c r="I64" s="4" t="str">
        <f t="shared" si="0"/>
        <v>Link</v>
      </c>
      <c r="J64">
        <v>1</v>
      </c>
    </row>
    <row r="65" spans="1:38" x14ac:dyDescent="0.25">
      <c r="A65" s="1" t="s">
        <v>8</v>
      </c>
      <c r="B65" s="1" t="s">
        <v>107</v>
      </c>
      <c r="C65" s="1" t="s">
        <v>123</v>
      </c>
      <c r="D65" s="1" t="s">
        <v>137</v>
      </c>
      <c r="E65" s="1" t="s">
        <v>124</v>
      </c>
      <c r="F65" s="1" t="s">
        <v>138</v>
      </c>
      <c r="G65" s="1" t="s">
        <v>14</v>
      </c>
      <c r="H65" s="1" t="s">
        <v>15</v>
      </c>
      <c r="I65" s="4" t="str">
        <f t="shared" si="0"/>
        <v>Link</v>
      </c>
      <c r="J65">
        <v>1</v>
      </c>
    </row>
    <row r="66" spans="1:38" x14ac:dyDescent="0.25">
      <c r="A66" s="1" t="s">
        <v>8</v>
      </c>
      <c r="B66" s="1" t="s">
        <v>107</v>
      </c>
      <c r="C66" s="1" t="s">
        <v>139</v>
      </c>
      <c r="D66" s="1" t="s">
        <v>11</v>
      </c>
      <c r="E66" s="1" t="s">
        <v>99</v>
      </c>
      <c r="F66" s="1" t="s">
        <v>84</v>
      </c>
      <c r="G66" s="1" t="s">
        <v>14</v>
      </c>
      <c r="H66" s="1" t="s">
        <v>15</v>
      </c>
      <c r="I66" s="4" t="str">
        <f t="shared" si="0"/>
        <v>Link</v>
      </c>
      <c r="J66">
        <v>1</v>
      </c>
    </row>
    <row r="67" spans="1:38" x14ac:dyDescent="0.25">
      <c r="A67" s="1" t="s">
        <v>8</v>
      </c>
      <c r="B67" s="1" t="s">
        <v>107</v>
      </c>
      <c r="C67" s="1" t="s">
        <v>139</v>
      </c>
      <c r="D67" s="1" t="s">
        <v>16</v>
      </c>
      <c r="E67" s="1" t="s">
        <v>99</v>
      </c>
      <c r="F67" s="1" t="s">
        <v>84</v>
      </c>
      <c r="G67" s="1" t="s">
        <v>14</v>
      </c>
      <c r="H67" s="1" t="s">
        <v>15</v>
      </c>
      <c r="I67" s="4" t="str">
        <f t="shared" si="0"/>
        <v>Link</v>
      </c>
      <c r="J67">
        <v>1</v>
      </c>
    </row>
    <row r="68" spans="1:38" x14ac:dyDescent="0.25">
      <c r="A68" s="1" t="s">
        <v>8</v>
      </c>
      <c r="B68" s="1" t="s">
        <v>107</v>
      </c>
      <c r="C68" s="1" t="s">
        <v>139</v>
      </c>
      <c r="D68" s="1" t="s">
        <v>17</v>
      </c>
      <c r="E68" s="1" t="s">
        <v>99</v>
      </c>
      <c r="F68" s="1" t="s">
        <v>84</v>
      </c>
      <c r="G68" s="1" t="s">
        <v>14</v>
      </c>
      <c r="H68" s="1" t="s">
        <v>15</v>
      </c>
      <c r="I68" s="4" t="str">
        <f t="shared" ref="I68:I132" si="1">HYPERLINK(_xlfn.CONCAT("https://asen-jhu.evaluationkit.com/Report/Public/Results?Course=",C68,".",D68,"&amp;Instructor=&amp;TermId=9198&amp;Year=&amp;AreaId=&amp;QuestionKey=&amp;Search=true"),"Link")</f>
        <v>Link</v>
      </c>
      <c r="J68">
        <v>1</v>
      </c>
    </row>
    <row r="69" spans="1:38" x14ac:dyDescent="0.25">
      <c r="A69" s="1" t="s">
        <v>8</v>
      </c>
      <c r="B69" s="1" t="s">
        <v>107</v>
      </c>
      <c r="C69" s="1" t="s">
        <v>139</v>
      </c>
      <c r="D69" s="1" t="s">
        <v>18</v>
      </c>
      <c r="E69" s="1" t="s">
        <v>99</v>
      </c>
      <c r="F69" s="1" t="s">
        <v>84</v>
      </c>
      <c r="G69" s="1" t="s">
        <v>14</v>
      </c>
      <c r="H69" s="1" t="s">
        <v>15</v>
      </c>
      <c r="I69" s="4" t="str">
        <f t="shared" si="1"/>
        <v>Link</v>
      </c>
      <c r="J69">
        <v>1</v>
      </c>
    </row>
    <row r="70" spans="1:38" x14ac:dyDescent="0.25">
      <c r="A70" s="1" t="s">
        <v>8</v>
      </c>
      <c r="B70" s="1" t="s">
        <v>107</v>
      </c>
      <c r="C70" s="1" t="s">
        <v>139</v>
      </c>
      <c r="D70" s="1" t="s">
        <v>19</v>
      </c>
      <c r="E70" s="1" t="s">
        <v>99</v>
      </c>
      <c r="F70" s="1" t="s">
        <v>84</v>
      </c>
      <c r="G70" s="1" t="s">
        <v>14</v>
      </c>
      <c r="H70" s="1" t="s">
        <v>15</v>
      </c>
      <c r="I70" s="4" t="str">
        <f t="shared" si="1"/>
        <v>Link</v>
      </c>
      <c r="J70">
        <v>1</v>
      </c>
    </row>
    <row r="71" spans="1:38" x14ac:dyDescent="0.25">
      <c r="A71" s="1" t="s">
        <v>8</v>
      </c>
      <c r="B71" s="1" t="s">
        <v>107</v>
      </c>
      <c r="C71" s="1" t="s">
        <v>139</v>
      </c>
      <c r="D71" s="1" t="s">
        <v>131</v>
      </c>
      <c r="E71" s="1" t="s">
        <v>99</v>
      </c>
      <c r="F71" s="1" t="s">
        <v>84</v>
      </c>
      <c r="G71" s="1" t="s">
        <v>14</v>
      </c>
      <c r="H71" s="1" t="s">
        <v>15</v>
      </c>
      <c r="I71" s="4" t="str">
        <f t="shared" si="1"/>
        <v>Link</v>
      </c>
      <c r="J71">
        <v>1</v>
      </c>
    </row>
    <row r="72" spans="1:38" x14ac:dyDescent="0.25">
      <c r="A72" s="1" t="s">
        <v>8</v>
      </c>
      <c r="B72" s="1" t="s">
        <v>140</v>
      </c>
      <c r="C72" s="1" t="s">
        <v>141</v>
      </c>
      <c r="D72" s="1" t="s">
        <v>11</v>
      </c>
      <c r="E72" s="1" t="s">
        <v>142</v>
      </c>
      <c r="F72" s="1" t="s">
        <v>143</v>
      </c>
      <c r="G72" s="1" t="s">
        <v>14</v>
      </c>
      <c r="H72" s="1" t="s">
        <v>15</v>
      </c>
      <c r="I72" s="4" t="str">
        <f t="shared" si="1"/>
        <v>Link</v>
      </c>
      <c r="J72">
        <v>0</v>
      </c>
      <c r="K72">
        <v>12</v>
      </c>
      <c r="L72">
        <v>3.9</v>
      </c>
      <c r="M72">
        <v>0.79</v>
      </c>
      <c r="N72">
        <v>1</v>
      </c>
      <c r="O72">
        <v>4.5</v>
      </c>
      <c r="P72">
        <v>0.67</v>
      </c>
      <c r="Q72">
        <v>5</v>
      </c>
      <c r="R72">
        <v>1</v>
      </c>
      <c r="S72">
        <v>4.58</v>
      </c>
      <c r="T72">
        <v>0.51</v>
      </c>
      <c r="U72">
        <v>5</v>
      </c>
      <c r="V72">
        <v>1</v>
      </c>
      <c r="W72">
        <v>4.33</v>
      </c>
      <c r="X72">
        <v>0.65</v>
      </c>
      <c r="Y72">
        <v>4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3.5</v>
      </c>
      <c r="AF72">
        <v>1.31</v>
      </c>
      <c r="AG72">
        <v>4</v>
      </c>
      <c r="AH72">
        <v>1</v>
      </c>
      <c r="AI72">
        <v>2.58</v>
      </c>
      <c r="AJ72">
        <v>0.79</v>
      </c>
      <c r="AK72">
        <v>3</v>
      </c>
      <c r="AL72">
        <v>1</v>
      </c>
    </row>
    <row r="73" spans="1:38" x14ac:dyDescent="0.25">
      <c r="A73" s="1" t="s">
        <v>8</v>
      </c>
      <c r="B73" s="1" t="s">
        <v>140</v>
      </c>
      <c r="C73" s="1" t="s">
        <v>141</v>
      </c>
      <c r="D73" s="1" t="s">
        <v>16</v>
      </c>
      <c r="E73" s="1" t="s">
        <v>142</v>
      </c>
      <c r="F73" s="1" t="s">
        <v>144</v>
      </c>
      <c r="G73" s="1" t="s">
        <v>14</v>
      </c>
      <c r="H73" s="1" t="s">
        <v>15</v>
      </c>
      <c r="I73" s="4" t="str">
        <f t="shared" si="1"/>
        <v>Link</v>
      </c>
      <c r="J73">
        <v>0</v>
      </c>
      <c r="K73">
        <v>13</v>
      </c>
      <c r="L73">
        <v>3.37</v>
      </c>
      <c r="M73">
        <v>1.1299999999999999</v>
      </c>
      <c r="N73">
        <v>1</v>
      </c>
      <c r="O73">
        <v>3.15</v>
      </c>
      <c r="P73">
        <v>1.1399999999999999</v>
      </c>
      <c r="Q73">
        <v>3</v>
      </c>
      <c r="R73">
        <v>1</v>
      </c>
      <c r="S73">
        <v>3.08</v>
      </c>
      <c r="T73">
        <v>1.38</v>
      </c>
      <c r="U73">
        <v>3</v>
      </c>
      <c r="V73">
        <v>1</v>
      </c>
      <c r="W73">
        <v>3.92</v>
      </c>
      <c r="X73">
        <v>1.26</v>
      </c>
      <c r="Y73">
        <v>4</v>
      </c>
      <c r="Z73">
        <v>1</v>
      </c>
      <c r="AA73">
        <v>0</v>
      </c>
      <c r="AB73">
        <v>0</v>
      </c>
      <c r="AC73">
        <v>0</v>
      </c>
      <c r="AD73">
        <f>12/13</f>
        <v>0.92307692307692313</v>
      </c>
      <c r="AE73">
        <v>3.69</v>
      </c>
      <c r="AF73">
        <v>1.18</v>
      </c>
      <c r="AG73">
        <v>4</v>
      </c>
      <c r="AH73">
        <v>1</v>
      </c>
      <c r="AI73">
        <v>3</v>
      </c>
      <c r="AJ73">
        <v>0.71</v>
      </c>
      <c r="AK73">
        <v>3</v>
      </c>
      <c r="AL73">
        <v>1</v>
      </c>
    </row>
    <row r="74" spans="1:38" x14ac:dyDescent="0.25">
      <c r="A74" s="1" t="s">
        <v>8</v>
      </c>
      <c r="B74" s="1" t="s">
        <v>140</v>
      </c>
      <c r="C74" s="1" t="s">
        <v>145</v>
      </c>
      <c r="D74" s="1" t="s">
        <v>11</v>
      </c>
      <c r="E74" s="1" t="s">
        <v>146</v>
      </c>
      <c r="F74" s="1" t="s">
        <v>147</v>
      </c>
      <c r="G74" s="1" t="s">
        <v>14</v>
      </c>
      <c r="H74" s="1" t="s">
        <v>15</v>
      </c>
      <c r="I74" s="4" t="str">
        <f t="shared" si="1"/>
        <v>Link</v>
      </c>
      <c r="J74">
        <v>0</v>
      </c>
      <c r="K74">
        <v>7</v>
      </c>
      <c r="L74">
        <v>4.54</v>
      </c>
      <c r="M74">
        <v>0.56999999999999995</v>
      </c>
      <c r="N74">
        <v>1</v>
      </c>
      <c r="O74">
        <v>4.57</v>
      </c>
      <c r="P74">
        <v>0.53</v>
      </c>
      <c r="Q74">
        <v>5</v>
      </c>
      <c r="R74">
        <v>1</v>
      </c>
      <c r="S74">
        <v>4.8600000000000003</v>
      </c>
      <c r="T74">
        <v>0.38</v>
      </c>
      <c r="U74">
        <v>5</v>
      </c>
      <c r="V74">
        <v>1</v>
      </c>
      <c r="W74">
        <v>4.71</v>
      </c>
      <c r="X74">
        <v>0.76</v>
      </c>
      <c r="Y74">
        <v>5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4.71</v>
      </c>
      <c r="AF74">
        <v>0.49</v>
      </c>
      <c r="AG74">
        <v>5</v>
      </c>
      <c r="AH74">
        <v>1</v>
      </c>
      <c r="AI74">
        <v>3.86</v>
      </c>
      <c r="AJ74">
        <v>0.69</v>
      </c>
      <c r="AK74">
        <v>4</v>
      </c>
      <c r="AL74">
        <v>1</v>
      </c>
    </row>
    <row r="75" spans="1:38" x14ac:dyDescent="0.25">
      <c r="A75" s="1" t="s">
        <v>8</v>
      </c>
      <c r="B75" s="1" t="s">
        <v>140</v>
      </c>
      <c r="C75" s="1" t="s">
        <v>148</v>
      </c>
      <c r="D75" s="1" t="s">
        <v>11</v>
      </c>
      <c r="E75" s="1" t="s">
        <v>149</v>
      </c>
      <c r="F75" s="1" t="s">
        <v>150</v>
      </c>
      <c r="G75" s="1" t="s">
        <v>14</v>
      </c>
      <c r="H75" s="1" t="s">
        <v>15</v>
      </c>
      <c r="I75" s="4" t="str">
        <f t="shared" si="1"/>
        <v>Link</v>
      </c>
      <c r="J75">
        <v>0</v>
      </c>
      <c r="K75">
        <v>6</v>
      </c>
      <c r="L75">
        <v>4.5</v>
      </c>
      <c r="M75">
        <v>0.52</v>
      </c>
      <c r="N75">
        <v>1</v>
      </c>
      <c r="O75">
        <v>4.67</v>
      </c>
      <c r="P75">
        <v>0.52</v>
      </c>
      <c r="Q75">
        <v>5</v>
      </c>
      <c r="R75">
        <v>1</v>
      </c>
      <c r="S75">
        <v>4.33</v>
      </c>
      <c r="T75">
        <v>0.52</v>
      </c>
      <c r="U75">
        <v>4</v>
      </c>
      <c r="V75">
        <v>1</v>
      </c>
      <c r="W75">
        <v>4.83</v>
      </c>
      <c r="X75">
        <v>0.41</v>
      </c>
      <c r="Y75">
        <v>5</v>
      </c>
      <c r="Z75">
        <v>1</v>
      </c>
      <c r="AA75">
        <v>0</v>
      </c>
      <c r="AB75">
        <v>0</v>
      </c>
      <c r="AC75">
        <v>0</v>
      </c>
      <c r="AD75">
        <v>1</v>
      </c>
      <c r="AE75">
        <v>4.67</v>
      </c>
      <c r="AF75">
        <v>0.52</v>
      </c>
      <c r="AG75">
        <v>5</v>
      </c>
      <c r="AH75">
        <v>1</v>
      </c>
      <c r="AI75">
        <v>4</v>
      </c>
      <c r="AJ75">
        <v>0.63</v>
      </c>
      <c r="AK75">
        <v>4</v>
      </c>
      <c r="AL75">
        <v>1</v>
      </c>
    </row>
    <row r="76" spans="1:38" x14ac:dyDescent="0.25">
      <c r="A76" s="1" t="s">
        <v>8</v>
      </c>
      <c r="B76" s="1" t="s">
        <v>140</v>
      </c>
      <c r="C76" s="1" t="s">
        <v>151</v>
      </c>
      <c r="D76" s="1" t="s">
        <v>11</v>
      </c>
      <c r="E76" s="1" t="s">
        <v>152</v>
      </c>
      <c r="F76" s="1" t="s">
        <v>144</v>
      </c>
      <c r="G76" s="1" t="s">
        <v>14</v>
      </c>
      <c r="H76" s="1" t="s">
        <v>15</v>
      </c>
      <c r="I76" s="4" t="str">
        <f t="shared" si="1"/>
        <v>Link</v>
      </c>
      <c r="J76">
        <v>0</v>
      </c>
      <c r="K76">
        <v>10</v>
      </c>
      <c r="L76">
        <v>4.4400000000000004</v>
      </c>
      <c r="M76">
        <v>0.64</v>
      </c>
      <c r="N76">
        <v>1</v>
      </c>
      <c r="O76">
        <v>4.5</v>
      </c>
      <c r="P76">
        <v>0.71</v>
      </c>
      <c r="Q76">
        <v>5</v>
      </c>
      <c r="R76">
        <v>1</v>
      </c>
      <c r="S76">
        <v>4.5</v>
      </c>
      <c r="T76">
        <v>0.71</v>
      </c>
      <c r="U76">
        <v>5</v>
      </c>
      <c r="V76">
        <v>1</v>
      </c>
      <c r="W76">
        <v>4.7</v>
      </c>
      <c r="X76">
        <v>0.67</v>
      </c>
      <c r="Y76">
        <v>5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4.7</v>
      </c>
      <c r="AF76">
        <v>0.48</v>
      </c>
      <c r="AG76">
        <v>5</v>
      </c>
      <c r="AH76">
        <v>1</v>
      </c>
      <c r="AI76">
        <v>3.8</v>
      </c>
      <c r="AJ76">
        <v>0.63</v>
      </c>
      <c r="AK76">
        <v>4</v>
      </c>
      <c r="AL76">
        <v>1</v>
      </c>
    </row>
    <row r="77" spans="1:38" x14ac:dyDescent="0.25">
      <c r="A77" s="1" t="s">
        <v>8</v>
      </c>
      <c r="B77" s="1" t="s">
        <v>140</v>
      </c>
      <c r="C77" s="1" t="s">
        <v>153</v>
      </c>
      <c r="D77" s="1" t="s">
        <v>11</v>
      </c>
      <c r="E77" s="1" t="s">
        <v>154</v>
      </c>
      <c r="F77" s="1" t="s">
        <v>155</v>
      </c>
      <c r="G77" s="1" t="s">
        <v>14</v>
      </c>
      <c r="H77" s="1" t="s">
        <v>15</v>
      </c>
      <c r="I77" s="4" t="str">
        <f t="shared" si="1"/>
        <v>Link</v>
      </c>
      <c r="J77">
        <v>0</v>
      </c>
      <c r="K77">
        <v>15</v>
      </c>
      <c r="L77">
        <v>4.5199999999999996</v>
      </c>
      <c r="M77">
        <v>0.44</v>
      </c>
      <c r="N77">
        <v>1</v>
      </c>
      <c r="O77">
        <v>4.67</v>
      </c>
      <c r="P77">
        <v>0.49</v>
      </c>
      <c r="Q77">
        <v>5</v>
      </c>
      <c r="R77">
        <v>1</v>
      </c>
      <c r="S77">
        <v>4.87</v>
      </c>
      <c r="T77">
        <v>0.35</v>
      </c>
      <c r="U77">
        <v>5</v>
      </c>
      <c r="V77">
        <v>1</v>
      </c>
      <c r="W77">
        <v>4.7300000000000004</v>
      </c>
      <c r="X77">
        <v>0.46</v>
      </c>
      <c r="Y77">
        <v>5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4.8600000000000003</v>
      </c>
      <c r="AF77">
        <v>0.36</v>
      </c>
      <c r="AG77">
        <v>5</v>
      </c>
      <c r="AH77">
        <f>14/15</f>
        <v>0.93333333333333335</v>
      </c>
      <c r="AI77">
        <v>3.47</v>
      </c>
      <c r="AJ77">
        <v>0.52</v>
      </c>
      <c r="AK77">
        <v>3</v>
      </c>
      <c r="AL77">
        <v>1</v>
      </c>
    </row>
    <row r="78" spans="1:38" x14ac:dyDescent="0.25">
      <c r="A78" s="1" t="s">
        <v>8</v>
      </c>
      <c r="B78" s="1" t="s">
        <v>140</v>
      </c>
      <c r="C78" s="1" t="s">
        <v>156</v>
      </c>
      <c r="D78" s="1" t="s">
        <v>11</v>
      </c>
      <c r="E78" s="1" t="s">
        <v>157</v>
      </c>
      <c r="F78" s="1" t="s">
        <v>158</v>
      </c>
      <c r="G78" s="1" t="s">
        <v>14</v>
      </c>
      <c r="H78" s="1" t="s">
        <v>15</v>
      </c>
      <c r="I78" s="4" t="str">
        <f t="shared" si="1"/>
        <v>Link</v>
      </c>
      <c r="J78">
        <v>1</v>
      </c>
    </row>
    <row r="79" spans="1:38" x14ac:dyDescent="0.25">
      <c r="A79" s="1" t="s">
        <v>8</v>
      </c>
      <c r="B79" s="1" t="s">
        <v>140</v>
      </c>
      <c r="C79" s="1" t="s">
        <v>159</v>
      </c>
      <c r="D79" s="1" t="s">
        <v>11</v>
      </c>
      <c r="E79" s="1" t="s">
        <v>160</v>
      </c>
      <c r="F79" s="1" t="s">
        <v>161</v>
      </c>
      <c r="G79" s="1" t="s">
        <v>14</v>
      </c>
      <c r="H79" s="1" t="s">
        <v>15</v>
      </c>
      <c r="I79" s="4" t="str">
        <f t="shared" si="1"/>
        <v>Link</v>
      </c>
      <c r="J79">
        <v>1</v>
      </c>
    </row>
    <row r="80" spans="1:38" x14ac:dyDescent="0.25">
      <c r="A80" s="1" t="s">
        <v>8</v>
      </c>
      <c r="B80" s="1" t="s">
        <v>140</v>
      </c>
      <c r="C80" s="1" t="s">
        <v>162</v>
      </c>
      <c r="D80" s="1" t="s">
        <v>11</v>
      </c>
      <c r="E80" s="1" t="s">
        <v>163</v>
      </c>
      <c r="F80" s="1" t="s">
        <v>164</v>
      </c>
      <c r="G80" s="1" t="s">
        <v>14</v>
      </c>
      <c r="H80" s="1" t="s">
        <v>15</v>
      </c>
      <c r="I80" s="4" t="str">
        <f t="shared" si="1"/>
        <v>Link</v>
      </c>
      <c r="J80">
        <v>1</v>
      </c>
    </row>
    <row r="81" spans="1:38" x14ac:dyDescent="0.25">
      <c r="A81" s="1" t="s">
        <v>8</v>
      </c>
      <c r="B81" s="1" t="s">
        <v>140</v>
      </c>
      <c r="C81" s="1" t="s">
        <v>162</v>
      </c>
      <c r="D81" s="1" t="s">
        <v>16</v>
      </c>
      <c r="E81" s="1" t="s">
        <v>163</v>
      </c>
      <c r="F81" s="1" t="s">
        <v>150</v>
      </c>
      <c r="G81" s="1" t="s">
        <v>14</v>
      </c>
      <c r="H81" s="1" t="s">
        <v>15</v>
      </c>
      <c r="I81" s="4" t="str">
        <f t="shared" si="1"/>
        <v>Link</v>
      </c>
      <c r="J81">
        <v>1</v>
      </c>
    </row>
    <row r="82" spans="1:38" x14ac:dyDescent="0.25">
      <c r="A82" s="1" t="s">
        <v>8</v>
      </c>
      <c r="B82" s="1" t="s">
        <v>140</v>
      </c>
      <c r="C82" s="1" t="s">
        <v>162</v>
      </c>
      <c r="D82" s="1" t="s">
        <v>17</v>
      </c>
      <c r="E82" s="1" t="s">
        <v>163</v>
      </c>
      <c r="F82" s="1" t="s">
        <v>165</v>
      </c>
      <c r="G82" s="1" t="s">
        <v>14</v>
      </c>
      <c r="H82" s="1" t="s">
        <v>15</v>
      </c>
      <c r="I82" s="4" t="str">
        <f t="shared" si="1"/>
        <v>Link</v>
      </c>
      <c r="J82">
        <v>1</v>
      </c>
    </row>
    <row r="83" spans="1:38" x14ac:dyDescent="0.25">
      <c r="A83" s="1" t="s">
        <v>8</v>
      </c>
      <c r="B83" s="1" t="s">
        <v>140</v>
      </c>
      <c r="C83" s="1" t="s">
        <v>162</v>
      </c>
      <c r="D83" s="1" t="s">
        <v>18</v>
      </c>
      <c r="E83" s="1" t="s">
        <v>163</v>
      </c>
      <c r="F83" s="1" t="s">
        <v>155</v>
      </c>
      <c r="G83" s="1" t="s">
        <v>14</v>
      </c>
      <c r="H83" s="1" t="s">
        <v>15</v>
      </c>
      <c r="I83" s="4" t="str">
        <f t="shared" si="1"/>
        <v>Link</v>
      </c>
      <c r="J83">
        <v>1</v>
      </c>
    </row>
    <row r="84" spans="1:38" x14ac:dyDescent="0.25">
      <c r="A84" s="1" t="s">
        <v>8</v>
      </c>
      <c r="B84" s="1" t="s">
        <v>140</v>
      </c>
      <c r="C84" s="1" t="s">
        <v>162</v>
      </c>
      <c r="D84" s="1" t="s">
        <v>19</v>
      </c>
      <c r="E84" s="1" t="s">
        <v>163</v>
      </c>
      <c r="F84" s="1" t="s">
        <v>161</v>
      </c>
      <c r="G84" s="1" t="s">
        <v>14</v>
      </c>
      <c r="H84" s="1" t="s">
        <v>15</v>
      </c>
      <c r="I84" s="4" t="str">
        <f t="shared" si="1"/>
        <v>Link</v>
      </c>
      <c r="J84">
        <v>1</v>
      </c>
    </row>
    <row r="85" spans="1:38" x14ac:dyDescent="0.25">
      <c r="A85" s="1" t="s">
        <v>8</v>
      </c>
      <c r="B85" s="1" t="s">
        <v>140</v>
      </c>
      <c r="C85" s="1" t="s">
        <v>162</v>
      </c>
      <c r="D85" s="1" t="s">
        <v>61</v>
      </c>
      <c r="E85" s="1" t="s">
        <v>163</v>
      </c>
      <c r="F85" s="1" t="s">
        <v>166</v>
      </c>
      <c r="G85" s="1" t="s">
        <v>14</v>
      </c>
      <c r="H85" s="1" t="s">
        <v>15</v>
      </c>
      <c r="I85" s="4" t="str">
        <f t="shared" si="1"/>
        <v>Link</v>
      </c>
      <c r="J85">
        <v>1</v>
      </c>
    </row>
    <row r="86" spans="1:38" x14ac:dyDescent="0.25">
      <c r="A86" s="1" t="s">
        <v>8</v>
      </c>
      <c r="B86" s="1" t="s">
        <v>140</v>
      </c>
      <c r="C86" s="1" t="s">
        <v>162</v>
      </c>
      <c r="D86" s="1" t="s">
        <v>78</v>
      </c>
      <c r="E86" s="1" t="s">
        <v>163</v>
      </c>
      <c r="F86" s="1" t="s">
        <v>167</v>
      </c>
      <c r="G86" s="1" t="s">
        <v>14</v>
      </c>
      <c r="H86" s="1" t="s">
        <v>15</v>
      </c>
      <c r="I86" s="4" t="str">
        <f t="shared" si="1"/>
        <v>Link</v>
      </c>
      <c r="J86">
        <v>1</v>
      </c>
    </row>
    <row r="87" spans="1:38" x14ac:dyDescent="0.25">
      <c r="A87" s="1" t="s">
        <v>8</v>
      </c>
      <c r="B87" s="1" t="s">
        <v>140</v>
      </c>
      <c r="C87" s="1" t="s">
        <v>162</v>
      </c>
      <c r="D87" s="1" t="s">
        <v>79</v>
      </c>
      <c r="E87" s="1" t="s">
        <v>163</v>
      </c>
      <c r="F87" s="1" t="s">
        <v>143</v>
      </c>
      <c r="G87" s="1" t="s">
        <v>14</v>
      </c>
      <c r="H87" s="1" t="s">
        <v>15</v>
      </c>
      <c r="I87" s="4" t="str">
        <f t="shared" si="1"/>
        <v>Link</v>
      </c>
      <c r="J87">
        <v>1</v>
      </c>
    </row>
    <row r="88" spans="1:38" x14ac:dyDescent="0.25">
      <c r="A88" s="1" t="s">
        <v>8</v>
      </c>
      <c r="B88" s="1" t="s">
        <v>140</v>
      </c>
      <c r="C88" s="1" t="s">
        <v>162</v>
      </c>
      <c r="D88" s="1" t="s">
        <v>131</v>
      </c>
      <c r="E88" s="1" t="s">
        <v>163</v>
      </c>
      <c r="F88" s="1" t="s">
        <v>147</v>
      </c>
      <c r="G88" s="1" t="s">
        <v>14</v>
      </c>
      <c r="H88" s="1" t="s">
        <v>15</v>
      </c>
      <c r="I88" s="4" t="str">
        <f t="shared" si="1"/>
        <v>Link</v>
      </c>
      <c r="J88">
        <v>1</v>
      </c>
    </row>
    <row r="89" spans="1:38" x14ac:dyDescent="0.25">
      <c r="A89" s="1" t="s">
        <v>8</v>
      </c>
      <c r="B89" s="1" t="s">
        <v>140</v>
      </c>
      <c r="C89" s="1" t="s">
        <v>168</v>
      </c>
      <c r="D89" s="1" t="s">
        <v>11</v>
      </c>
      <c r="E89" s="1" t="s">
        <v>169</v>
      </c>
      <c r="F89" s="1" t="s">
        <v>155</v>
      </c>
      <c r="G89" s="1" t="s">
        <v>14</v>
      </c>
      <c r="H89" s="1" t="s">
        <v>15</v>
      </c>
      <c r="I89" s="4" t="str">
        <f t="shared" si="1"/>
        <v>Link</v>
      </c>
      <c r="J89">
        <v>1</v>
      </c>
    </row>
    <row r="90" spans="1:38" x14ac:dyDescent="0.25">
      <c r="A90" s="1" t="s">
        <v>8</v>
      </c>
      <c r="B90" s="1" t="s">
        <v>140</v>
      </c>
      <c r="C90" s="1" t="s">
        <v>170</v>
      </c>
      <c r="D90" s="1" t="s">
        <v>11</v>
      </c>
      <c r="E90" s="1" t="s">
        <v>171</v>
      </c>
      <c r="F90" s="1" t="s">
        <v>172</v>
      </c>
      <c r="G90" s="1" t="s">
        <v>14</v>
      </c>
      <c r="H90" s="1" t="s">
        <v>15</v>
      </c>
      <c r="I90" s="4" t="str">
        <f t="shared" si="1"/>
        <v>Link</v>
      </c>
      <c r="J90">
        <v>1</v>
      </c>
    </row>
    <row r="91" spans="1:38" x14ac:dyDescent="0.25">
      <c r="A91" s="1" t="s">
        <v>8</v>
      </c>
      <c r="B91" s="1" t="s">
        <v>140</v>
      </c>
      <c r="C91" s="1" t="s">
        <v>173</v>
      </c>
      <c r="D91" s="1" t="s">
        <v>11</v>
      </c>
      <c r="E91" s="1" t="s">
        <v>174</v>
      </c>
      <c r="F91" s="1" t="s">
        <v>164</v>
      </c>
      <c r="G91" s="1" t="s">
        <v>14</v>
      </c>
      <c r="H91" s="1" t="s">
        <v>15</v>
      </c>
      <c r="I91" s="4" t="str">
        <f t="shared" si="1"/>
        <v>Link</v>
      </c>
      <c r="J91">
        <v>1</v>
      </c>
    </row>
    <row r="92" spans="1:38" x14ac:dyDescent="0.25">
      <c r="A92" s="1" t="s">
        <v>8</v>
      </c>
      <c r="B92" s="1" t="s">
        <v>140</v>
      </c>
      <c r="C92" s="1" t="s">
        <v>175</v>
      </c>
      <c r="D92" s="1" t="s">
        <v>11</v>
      </c>
      <c r="E92" s="1" t="s">
        <v>176</v>
      </c>
      <c r="F92" s="1" t="s">
        <v>166</v>
      </c>
      <c r="G92" s="1" t="s">
        <v>14</v>
      </c>
      <c r="H92" s="1" t="s">
        <v>15</v>
      </c>
      <c r="I92" s="4" t="str">
        <f t="shared" si="1"/>
        <v>Link</v>
      </c>
      <c r="J92">
        <v>1</v>
      </c>
    </row>
    <row r="93" spans="1:38" x14ac:dyDescent="0.25">
      <c r="A93" s="1" t="s">
        <v>8</v>
      </c>
      <c r="B93" s="1" t="s">
        <v>177</v>
      </c>
      <c r="C93" s="1" t="s">
        <v>178</v>
      </c>
      <c r="D93" s="1" t="s">
        <v>11</v>
      </c>
      <c r="E93" s="1" t="s">
        <v>179</v>
      </c>
      <c r="F93" s="1" t="s">
        <v>180</v>
      </c>
      <c r="G93" s="1" t="s">
        <v>14</v>
      </c>
      <c r="H93" s="1" t="s">
        <v>15</v>
      </c>
      <c r="I93" s="4" t="str">
        <f t="shared" si="1"/>
        <v>Link</v>
      </c>
      <c r="J93">
        <v>0</v>
      </c>
      <c r="K93">
        <v>14</v>
      </c>
      <c r="L93">
        <v>3.88</v>
      </c>
      <c r="M93">
        <v>0.8</v>
      </c>
      <c r="N93">
        <f>13/14</f>
        <v>0.9285714285714286</v>
      </c>
      <c r="O93">
        <v>4.2300000000000004</v>
      </c>
      <c r="P93">
        <v>0.83</v>
      </c>
      <c r="Q93">
        <v>4</v>
      </c>
      <c r="R93">
        <f>13/14</f>
        <v>0.9285714285714286</v>
      </c>
      <c r="S93">
        <v>4.08</v>
      </c>
      <c r="T93">
        <v>1.04</v>
      </c>
      <c r="U93">
        <v>4</v>
      </c>
      <c r="V93">
        <f>13/14</f>
        <v>0.9285714285714286</v>
      </c>
      <c r="W93">
        <v>4.3099999999999996</v>
      </c>
      <c r="X93">
        <v>0.75</v>
      </c>
      <c r="Y93">
        <v>4</v>
      </c>
      <c r="Z93">
        <f>13/14</f>
        <v>0.9285714285714286</v>
      </c>
      <c r="AA93">
        <v>3.2</v>
      </c>
      <c r="AB93">
        <v>0.84</v>
      </c>
      <c r="AC93">
        <v>3</v>
      </c>
      <c r="AD93">
        <f>13/14</f>
        <v>0.9285714285714286</v>
      </c>
      <c r="AE93">
        <v>4.2300000000000004</v>
      </c>
      <c r="AF93">
        <v>0.93</v>
      </c>
      <c r="AG93">
        <v>4</v>
      </c>
      <c r="AH93">
        <f>13/14</f>
        <v>0.9285714285714286</v>
      </c>
      <c r="AI93">
        <v>3.23</v>
      </c>
      <c r="AJ93">
        <v>0.44</v>
      </c>
      <c r="AK93">
        <v>3</v>
      </c>
      <c r="AL93">
        <f>13/14</f>
        <v>0.9285714285714286</v>
      </c>
    </row>
    <row r="94" spans="1:38" x14ac:dyDescent="0.25">
      <c r="A94" s="1" t="s">
        <v>8</v>
      </c>
      <c r="B94" s="1" t="s">
        <v>177</v>
      </c>
      <c r="C94" s="1" t="s">
        <v>181</v>
      </c>
      <c r="D94" s="1" t="s">
        <v>11</v>
      </c>
      <c r="E94" s="1" t="s">
        <v>182</v>
      </c>
      <c r="F94" s="1" t="s">
        <v>180</v>
      </c>
      <c r="G94" s="1" t="s">
        <v>14</v>
      </c>
      <c r="H94" s="1" t="s">
        <v>15</v>
      </c>
      <c r="I94" s="4" t="str">
        <f t="shared" si="1"/>
        <v>Link</v>
      </c>
      <c r="J94">
        <v>0</v>
      </c>
      <c r="K94">
        <v>8</v>
      </c>
      <c r="L94">
        <v>4.25</v>
      </c>
      <c r="M94">
        <v>0.88</v>
      </c>
      <c r="N94">
        <v>1</v>
      </c>
      <c r="O94">
        <v>4.5</v>
      </c>
      <c r="P94">
        <v>0.76</v>
      </c>
      <c r="Q94">
        <v>5</v>
      </c>
      <c r="R94">
        <v>1</v>
      </c>
      <c r="S94">
        <v>4.25</v>
      </c>
      <c r="T94">
        <v>1.1599999999999999</v>
      </c>
      <c r="U94">
        <v>5</v>
      </c>
      <c r="V94">
        <v>1</v>
      </c>
      <c r="W94">
        <v>4.5</v>
      </c>
      <c r="X94">
        <v>0.76</v>
      </c>
      <c r="Y94">
        <v>5</v>
      </c>
      <c r="Z94">
        <v>1</v>
      </c>
      <c r="AA94">
        <v>5</v>
      </c>
      <c r="AB94">
        <v>0</v>
      </c>
      <c r="AC94">
        <v>5</v>
      </c>
      <c r="AD94">
        <v>1</v>
      </c>
      <c r="AE94">
        <v>4.38</v>
      </c>
      <c r="AF94">
        <v>1.06</v>
      </c>
      <c r="AG94">
        <v>5</v>
      </c>
      <c r="AH94">
        <v>1</v>
      </c>
      <c r="AI94">
        <v>2.88</v>
      </c>
      <c r="AJ94">
        <v>0.64</v>
      </c>
      <c r="AK94">
        <v>3</v>
      </c>
      <c r="AL94">
        <v>1</v>
      </c>
    </row>
    <row r="95" spans="1:38" x14ac:dyDescent="0.25">
      <c r="A95" s="1" t="s">
        <v>8</v>
      </c>
      <c r="B95" s="1" t="s">
        <v>177</v>
      </c>
      <c r="C95" s="1" t="s">
        <v>183</v>
      </c>
      <c r="D95" s="1" t="s">
        <v>11</v>
      </c>
      <c r="E95" s="1" t="s">
        <v>184</v>
      </c>
      <c r="F95" s="1" t="s">
        <v>660</v>
      </c>
      <c r="G95" s="1" t="s">
        <v>14</v>
      </c>
      <c r="H95" s="1" t="s">
        <v>15</v>
      </c>
      <c r="I95" s="4" t="str">
        <f t="shared" si="1"/>
        <v>Link</v>
      </c>
      <c r="J95">
        <v>0</v>
      </c>
      <c r="K95">
        <v>10</v>
      </c>
      <c r="L95">
        <v>4.3899999999999997</v>
      </c>
      <c r="M95">
        <v>0.19</v>
      </c>
      <c r="N95">
        <f>9/10</f>
        <v>0.9</v>
      </c>
      <c r="O95">
        <v>5</v>
      </c>
      <c r="P95">
        <v>0</v>
      </c>
      <c r="Q95">
        <v>5</v>
      </c>
      <c r="R95">
        <f>9/10</f>
        <v>0.9</v>
      </c>
      <c r="S95">
        <v>5</v>
      </c>
      <c r="T95">
        <v>0</v>
      </c>
      <c r="U95">
        <v>5</v>
      </c>
      <c r="V95">
        <f>9/10</f>
        <v>0.9</v>
      </c>
      <c r="W95">
        <v>4.5599999999999996</v>
      </c>
      <c r="X95">
        <v>0.53</v>
      </c>
      <c r="Y95">
        <v>5</v>
      </c>
      <c r="Z95">
        <f>9/10</f>
        <v>0.9</v>
      </c>
      <c r="AA95">
        <v>4</v>
      </c>
      <c r="AB95">
        <v>0</v>
      </c>
      <c r="AC95">
        <v>4</v>
      </c>
      <c r="AD95">
        <f>9/10</f>
        <v>0.9</v>
      </c>
      <c r="AE95">
        <v>5</v>
      </c>
      <c r="AF95">
        <v>0</v>
      </c>
      <c r="AG95">
        <v>5</v>
      </c>
      <c r="AH95">
        <f>9/10</f>
        <v>0.9</v>
      </c>
      <c r="AI95">
        <v>2.78</v>
      </c>
      <c r="AJ95">
        <v>0.44</v>
      </c>
      <c r="AK95">
        <v>3</v>
      </c>
      <c r="AL95">
        <f>9/10</f>
        <v>0.9</v>
      </c>
    </row>
    <row r="96" spans="1:38" x14ac:dyDescent="0.25">
      <c r="A96" s="1" t="s">
        <v>8</v>
      </c>
      <c r="B96" s="1" t="s">
        <v>177</v>
      </c>
      <c r="C96" s="1" t="s">
        <v>185</v>
      </c>
      <c r="D96" s="1" t="s">
        <v>11</v>
      </c>
      <c r="E96" s="1" t="s">
        <v>186</v>
      </c>
      <c r="F96" s="1" t="s">
        <v>187</v>
      </c>
      <c r="G96" s="1" t="s">
        <v>14</v>
      </c>
      <c r="H96" s="1" t="s">
        <v>15</v>
      </c>
      <c r="I96" s="4" t="str">
        <f t="shared" si="1"/>
        <v>Link</v>
      </c>
      <c r="J96">
        <v>0</v>
      </c>
      <c r="K96">
        <v>12</v>
      </c>
      <c r="L96">
        <v>4.18</v>
      </c>
      <c r="M96">
        <v>0.68</v>
      </c>
      <c r="N96">
        <f>10/12</f>
        <v>0.83333333333333337</v>
      </c>
      <c r="O96">
        <v>3.89</v>
      </c>
      <c r="P96">
        <v>0.93</v>
      </c>
      <c r="Q96">
        <v>4</v>
      </c>
      <c r="R96">
        <f>9/12</f>
        <v>0.75</v>
      </c>
      <c r="S96">
        <v>4</v>
      </c>
      <c r="T96">
        <v>0.71</v>
      </c>
      <c r="U96">
        <v>4</v>
      </c>
      <c r="V96">
        <f>10/12</f>
        <v>0.83333333333333337</v>
      </c>
      <c r="W96">
        <v>4.4000000000000004</v>
      </c>
      <c r="X96">
        <v>0.7</v>
      </c>
      <c r="Y96">
        <v>4.5</v>
      </c>
      <c r="Z96">
        <f>10/12</f>
        <v>0.83333333333333337</v>
      </c>
      <c r="AA96">
        <v>0</v>
      </c>
      <c r="AB96">
        <v>0</v>
      </c>
      <c r="AC96">
        <v>0</v>
      </c>
      <c r="AD96">
        <f>9/12</f>
        <v>0.75</v>
      </c>
      <c r="AE96">
        <v>4.8</v>
      </c>
      <c r="AF96">
        <v>0.42</v>
      </c>
      <c r="AG96">
        <v>5</v>
      </c>
      <c r="AH96">
        <f>10/12</f>
        <v>0.83333333333333337</v>
      </c>
      <c r="AI96">
        <v>3.8</v>
      </c>
      <c r="AJ96">
        <v>0.63</v>
      </c>
      <c r="AK96">
        <v>4</v>
      </c>
      <c r="AL96">
        <f>10/12</f>
        <v>0.83333333333333337</v>
      </c>
    </row>
    <row r="97" spans="1:38" x14ac:dyDescent="0.25">
      <c r="A97" s="1" t="s">
        <v>8</v>
      </c>
      <c r="B97" s="1" t="s">
        <v>177</v>
      </c>
      <c r="C97" s="1" t="s">
        <v>188</v>
      </c>
      <c r="D97" s="1" t="s">
        <v>11</v>
      </c>
      <c r="E97" s="1" t="s">
        <v>189</v>
      </c>
      <c r="F97" s="1" t="s">
        <v>190</v>
      </c>
      <c r="G97" s="1" t="s">
        <v>14</v>
      </c>
      <c r="H97" s="1" t="s">
        <v>15</v>
      </c>
      <c r="I97" s="4" t="str">
        <f t="shared" si="1"/>
        <v>Link</v>
      </c>
      <c r="J97">
        <v>0</v>
      </c>
      <c r="K97">
        <v>12</v>
      </c>
      <c r="L97">
        <v>4.3</v>
      </c>
      <c r="M97">
        <v>0.56000000000000005</v>
      </c>
      <c r="N97">
        <v>1</v>
      </c>
      <c r="O97">
        <v>4.67</v>
      </c>
      <c r="P97">
        <v>0.49</v>
      </c>
      <c r="Q97">
        <v>5</v>
      </c>
      <c r="R97">
        <v>1</v>
      </c>
      <c r="S97">
        <v>4.6399999999999997</v>
      </c>
      <c r="T97">
        <v>0.67</v>
      </c>
      <c r="U97">
        <v>5</v>
      </c>
      <c r="V97">
        <f>11/12</f>
        <v>0.91666666666666663</v>
      </c>
      <c r="W97">
        <v>4.58</v>
      </c>
      <c r="X97">
        <v>0.67</v>
      </c>
      <c r="Y97">
        <v>5</v>
      </c>
      <c r="Z97">
        <v>1</v>
      </c>
      <c r="AA97">
        <v>4</v>
      </c>
      <c r="AB97">
        <v>0</v>
      </c>
      <c r="AC97">
        <v>4</v>
      </c>
      <c r="AD97">
        <v>1</v>
      </c>
      <c r="AE97">
        <v>4.82</v>
      </c>
      <c r="AF97">
        <v>0.4</v>
      </c>
      <c r="AG97">
        <v>5</v>
      </c>
      <c r="AH97">
        <f>11/12</f>
        <v>0.91666666666666663</v>
      </c>
      <c r="AI97">
        <v>3.09</v>
      </c>
      <c r="AJ97">
        <v>0.54</v>
      </c>
      <c r="AK97">
        <v>3</v>
      </c>
      <c r="AL97">
        <f>11/12</f>
        <v>0.91666666666666663</v>
      </c>
    </row>
    <row r="98" spans="1:38" x14ac:dyDescent="0.25">
      <c r="A98" s="1" t="s">
        <v>8</v>
      </c>
      <c r="B98" s="1" t="s">
        <v>191</v>
      </c>
      <c r="C98" s="1" t="s">
        <v>192</v>
      </c>
      <c r="D98" s="1" t="s">
        <v>11</v>
      </c>
      <c r="E98" s="1" t="s">
        <v>193</v>
      </c>
      <c r="F98" s="1" t="s">
        <v>661</v>
      </c>
      <c r="G98" s="1" t="s">
        <v>14</v>
      </c>
      <c r="H98" s="1" t="s">
        <v>15</v>
      </c>
      <c r="I98" s="4" t="str">
        <f t="shared" ref="I98" si="2">HYPERLINK(_xlfn.CONCAT("https://asen-jhu.evaluationkit.com/Report/Public/Results?Course=",C98,".",D98,"&amp;Instructor=&amp;TermId=9198&amp;Year=&amp;AreaId=&amp;QuestionKey=&amp;Search=true"),"Link")</f>
        <v>Link</v>
      </c>
      <c r="J98">
        <v>0</v>
      </c>
      <c r="K98">
        <v>12</v>
      </c>
      <c r="L98">
        <v>3.95</v>
      </c>
      <c r="M98">
        <v>0.7</v>
      </c>
      <c r="N98">
        <v>1</v>
      </c>
      <c r="O98">
        <v>4.75</v>
      </c>
      <c r="P98">
        <v>0.45</v>
      </c>
      <c r="Q98">
        <v>5</v>
      </c>
      <c r="R98">
        <v>1</v>
      </c>
      <c r="S98">
        <v>4.75</v>
      </c>
      <c r="T98">
        <v>0.62</v>
      </c>
      <c r="U98">
        <v>5</v>
      </c>
      <c r="V98">
        <v>1</v>
      </c>
      <c r="W98">
        <v>4.25</v>
      </c>
      <c r="X98">
        <v>0.75</v>
      </c>
      <c r="Y98">
        <v>4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4.33</v>
      </c>
      <c r="AF98">
        <v>0.78</v>
      </c>
      <c r="AG98">
        <v>4.5</v>
      </c>
      <c r="AH98">
        <v>1</v>
      </c>
      <c r="AI98">
        <v>1.67</v>
      </c>
      <c r="AJ98">
        <v>0.89</v>
      </c>
      <c r="AK98">
        <v>1.5</v>
      </c>
      <c r="AL98">
        <v>1</v>
      </c>
    </row>
    <row r="99" spans="1:38" x14ac:dyDescent="0.25">
      <c r="A99" s="1" t="s">
        <v>8</v>
      </c>
      <c r="B99" s="1" t="s">
        <v>191</v>
      </c>
      <c r="C99" s="1" t="s">
        <v>192</v>
      </c>
      <c r="D99" s="1" t="s">
        <v>11</v>
      </c>
      <c r="E99" s="1" t="s">
        <v>193</v>
      </c>
      <c r="F99" s="1" t="s">
        <v>194</v>
      </c>
      <c r="G99" s="1" t="s">
        <v>14</v>
      </c>
      <c r="H99" s="1" t="s">
        <v>15</v>
      </c>
      <c r="I99" s="4" t="str">
        <f t="shared" si="1"/>
        <v>Link</v>
      </c>
      <c r="J99">
        <v>0</v>
      </c>
      <c r="K99">
        <v>12</v>
      </c>
      <c r="L99">
        <v>3.97</v>
      </c>
      <c r="M99">
        <v>0.65</v>
      </c>
      <c r="N99">
        <v>1</v>
      </c>
      <c r="O99">
        <v>4.75</v>
      </c>
      <c r="P99">
        <v>0.45</v>
      </c>
      <c r="Q99">
        <v>5</v>
      </c>
      <c r="R99">
        <v>1</v>
      </c>
      <c r="S99">
        <v>4.8899999999999997</v>
      </c>
      <c r="T99">
        <v>0.39</v>
      </c>
      <c r="U99">
        <v>5</v>
      </c>
      <c r="V99">
        <v>1</v>
      </c>
      <c r="W99">
        <v>4.25</v>
      </c>
      <c r="X99">
        <v>0.75</v>
      </c>
      <c r="Y99">
        <v>4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4.33</v>
      </c>
      <c r="AF99">
        <v>0.78</v>
      </c>
      <c r="AG99">
        <v>4.5</v>
      </c>
      <c r="AH99">
        <v>1</v>
      </c>
      <c r="AI99">
        <v>1.67</v>
      </c>
      <c r="AJ99">
        <v>0.89</v>
      </c>
      <c r="AK99">
        <v>1.5</v>
      </c>
      <c r="AL99">
        <v>1</v>
      </c>
    </row>
    <row r="100" spans="1:38" x14ac:dyDescent="0.25">
      <c r="A100" s="1" t="s">
        <v>8</v>
      </c>
      <c r="B100" s="1" t="s">
        <v>195</v>
      </c>
      <c r="C100" s="1" t="s">
        <v>196</v>
      </c>
      <c r="D100" s="1" t="s">
        <v>11</v>
      </c>
      <c r="E100" s="1" t="s">
        <v>197</v>
      </c>
      <c r="F100" s="1" t="s">
        <v>198</v>
      </c>
      <c r="G100" s="1" t="s">
        <v>14</v>
      </c>
      <c r="H100" s="1" t="s">
        <v>15</v>
      </c>
      <c r="I100" s="4" t="str">
        <f t="shared" si="1"/>
        <v>Link</v>
      </c>
      <c r="J100">
        <v>0</v>
      </c>
      <c r="K100">
        <v>11</v>
      </c>
      <c r="L100">
        <v>4.0599999999999996</v>
      </c>
      <c r="M100">
        <v>0.87</v>
      </c>
      <c r="N100">
        <f>10/11</f>
        <v>0.90909090909090906</v>
      </c>
      <c r="O100">
        <v>4</v>
      </c>
      <c r="P100">
        <v>0.82</v>
      </c>
      <c r="Q100">
        <v>4</v>
      </c>
      <c r="R100">
        <f>10/11</f>
        <v>0.90909090909090906</v>
      </c>
      <c r="S100">
        <v>4.2</v>
      </c>
      <c r="T100">
        <v>0.92</v>
      </c>
      <c r="U100">
        <v>4</v>
      </c>
      <c r="V100">
        <f>10/11</f>
        <v>0.90909090909090906</v>
      </c>
      <c r="W100">
        <v>4.33</v>
      </c>
      <c r="X100">
        <v>0.71</v>
      </c>
      <c r="Y100">
        <v>4</v>
      </c>
      <c r="Z100">
        <f>10/11</f>
        <v>0.90909090909090906</v>
      </c>
      <c r="AA100">
        <v>4.3</v>
      </c>
      <c r="AB100">
        <v>0.95</v>
      </c>
      <c r="AC100">
        <v>4.5</v>
      </c>
      <c r="AD100">
        <f>10/11</f>
        <v>0.90909090909090906</v>
      </c>
      <c r="AE100">
        <v>3.9</v>
      </c>
      <c r="AF100">
        <v>1.29</v>
      </c>
      <c r="AG100">
        <v>4</v>
      </c>
      <c r="AH100">
        <f>10/11</f>
        <v>0.90909090909090906</v>
      </c>
      <c r="AI100">
        <v>3.6</v>
      </c>
      <c r="AJ100">
        <v>0.52</v>
      </c>
      <c r="AK100">
        <v>4</v>
      </c>
      <c r="AL100">
        <f>10/11</f>
        <v>0.90909090909090906</v>
      </c>
    </row>
    <row r="101" spans="1:38" x14ac:dyDescent="0.25">
      <c r="A101" s="1" t="s">
        <v>8</v>
      </c>
      <c r="B101" s="1" t="s">
        <v>195</v>
      </c>
      <c r="C101" s="1" t="s">
        <v>196</v>
      </c>
      <c r="D101" s="1" t="s">
        <v>16</v>
      </c>
      <c r="E101" s="1" t="s">
        <v>197</v>
      </c>
      <c r="F101" s="1" t="s">
        <v>198</v>
      </c>
      <c r="G101" s="1" t="s">
        <v>14</v>
      </c>
      <c r="H101" s="1" t="s">
        <v>15</v>
      </c>
      <c r="I101" s="4" t="str">
        <f t="shared" si="1"/>
        <v>Link</v>
      </c>
      <c r="J101">
        <v>0</v>
      </c>
      <c r="K101">
        <v>8</v>
      </c>
      <c r="L101">
        <v>4.3499999999999996</v>
      </c>
      <c r="M101">
        <v>0.78</v>
      </c>
      <c r="N101">
        <v>1</v>
      </c>
      <c r="O101">
        <v>4.25</v>
      </c>
      <c r="P101">
        <v>0.89</v>
      </c>
      <c r="Q101">
        <v>4.5</v>
      </c>
      <c r="R101">
        <v>1</v>
      </c>
      <c r="S101">
        <v>4.43</v>
      </c>
      <c r="T101">
        <v>0.98</v>
      </c>
      <c r="U101">
        <v>5</v>
      </c>
      <c r="V101">
        <f>7/8</f>
        <v>0.875</v>
      </c>
      <c r="W101">
        <v>4.43</v>
      </c>
      <c r="X101">
        <v>0.79</v>
      </c>
      <c r="Y101">
        <v>5</v>
      </c>
      <c r="Z101">
        <f>7/8</f>
        <v>0.875</v>
      </c>
      <c r="AA101">
        <v>4.57</v>
      </c>
      <c r="AB101">
        <v>0.79</v>
      </c>
      <c r="AC101">
        <v>5</v>
      </c>
      <c r="AD101">
        <f>7/8</f>
        <v>0.875</v>
      </c>
      <c r="AE101">
        <v>4.71</v>
      </c>
      <c r="AF101">
        <v>0.49</v>
      </c>
      <c r="AG101">
        <v>5</v>
      </c>
      <c r="AH101">
        <f>7/8</f>
        <v>0.875</v>
      </c>
      <c r="AI101">
        <v>3.71</v>
      </c>
      <c r="AJ101">
        <v>0.76</v>
      </c>
      <c r="AK101">
        <v>4</v>
      </c>
      <c r="AL101">
        <f>7/8</f>
        <v>0.875</v>
      </c>
    </row>
    <row r="102" spans="1:38" x14ac:dyDescent="0.25">
      <c r="A102" s="1" t="s">
        <v>8</v>
      </c>
      <c r="B102" s="1" t="s">
        <v>195</v>
      </c>
      <c r="C102" s="1" t="s">
        <v>196</v>
      </c>
      <c r="D102" s="1" t="s">
        <v>17</v>
      </c>
      <c r="E102" s="1" t="s">
        <v>197</v>
      </c>
      <c r="F102" s="1" t="s">
        <v>198</v>
      </c>
      <c r="G102" s="1" t="s">
        <v>14</v>
      </c>
      <c r="H102" s="1" t="s">
        <v>15</v>
      </c>
      <c r="I102" s="4" t="str">
        <f t="shared" si="1"/>
        <v>Link</v>
      </c>
      <c r="J102">
        <v>1</v>
      </c>
    </row>
    <row r="103" spans="1:38" x14ac:dyDescent="0.25">
      <c r="A103" s="1" t="s">
        <v>8</v>
      </c>
      <c r="B103" s="1" t="s">
        <v>195</v>
      </c>
      <c r="C103" s="1" t="s">
        <v>196</v>
      </c>
      <c r="D103" s="1" t="s">
        <v>18</v>
      </c>
      <c r="E103" s="1" t="s">
        <v>197</v>
      </c>
      <c r="F103" s="1" t="s">
        <v>198</v>
      </c>
      <c r="G103" s="1" t="s">
        <v>14</v>
      </c>
      <c r="H103" s="1" t="s">
        <v>15</v>
      </c>
      <c r="I103" s="4" t="str">
        <f t="shared" si="1"/>
        <v>Link</v>
      </c>
      <c r="J103">
        <v>1</v>
      </c>
    </row>
    <row r="104" spans="1:38" x14ac:dyDescent="0.25">
      <c r="A104" s="1" t="s">
        <v>8</v>
      </c>
      <c r="B104" s="1" t="s">
        <v>195</v>
      </c>
      <c r="C104" s="1" t="s">
        <v>199</v>
      </c>
      <c r="D104" s="1" t="s">
        <v>11</v>
      </c>
      <c r="E104" s="1" t="s">
        <v>200</v>
      </c>
      <c r="F104" s="1" t="s">
        <v>201</v>
      </c>
      <c r="G104" s="1" t="s">
        <v>14</v>
      </c>
      <c r="H104" s="1" t="s">
        <v>15</v>
      </c>
      <c r="I104" s="4" t="str">
        <f t="shared" si="1"/>
        <v>Link</v>
      </c>
      <c r="J104">
        <v>0</v>
      </c>
      <c r="K104">
        <v>17</v>
      </c>
      <c r="L104">
        <v>4.3</v>
      </c>
      <c r="M104">
        <v>0.8</v>
      </c>
      <c r="N104">
        <f>15/17</f>
        <v>0.88235294117647056</v>
      </c>
      <c r="O104">
        <v>3.87</v>
      </c>
      <c r="P104">
        <v>0.83</v>
      </c>
      <c r="Q104">
        <v>4</v>
      </c>
      <c r="R104">
        <f>15/17</f>
        <v>0.88235294117647056</v>
      </c>
      <c r="S104">
        <v>4.07</v>
      </c>
      <c r="T104">
        <v>0.96</v>
      </c>
      <c r="U104">
        <v>4</v>
      </c>
      <c r="V104">
        <f>15/17</f>
        <v>0.88235294117647056</v>
      </c>
      <c r="W104">
        <v>4.53</v>
      </c>
      <c r="X104">
        <v>0.83</v>
      </c>
      <c r="Y104">
        <v>5</v>
      </c>
      <c r="Z104">
        <f>15/17</f>
        <v>0.88235294117647056</v>
      </c>
      <c r="AA104">
        <v>4.87</v>
      </c>
      <c r="AB104">
        <v>0.35</v>
      </c>
      <c r="AC104">
        <v>5</v>
      </c>
      <c r="AD104">
        <f>15/17</f>
        <v>0.88235294117647056</v>
      </c>
      <c r="AE104">
        <v>4.08</v>
      </c>
      <c r="AF104">
        <v>1.19</v>
      </c>
      <c r="AG104">
        <v>5</v>
      </c>
      <c r="AH104">
        <f>15/17</f>
        <v>0.88235294117647056</v>
      </c>
      <c r="AI104">
        <v>4.4000000000000004</v>
      </c>
      <c r="AJ104">
        <v>0.63</v>
      </c>
      <c r="AK104">
        <v>4</v>
      </c>
      <c r="AL104">
        <f>15/17</f>
        <v>0.88235294117647056</v>
      </c>
    </row>
    <row r="105" spans="1:38" x14ac:dyDescent="0.25">
      <c r="A105" s="1" t="s">
        <v>8</v>
      </c>
      <c r="B105" s="1" t="s">
        <v>195</v>
      </c>
      <c r="C105" s="1" t="s">
        <v>202</v>
      </c>
      <c r="D105" s="1" t="s">
        <v>11</v>
      </c>
      <c r="E105" s="1" t="s">
        <v>203</v>
      </c>
      <c r="F105" s="1" t="s">
        <v>204</v>
      </c>
      <c r="G105" s="1" t="s">
        <v>14</v>
      </c>
      <c r="H105" s="1" t="s">
        <v>15</v>
      </c>
      <c r="I105" s="4" t="str">
        <f t="shared" si="1"/>
        <v>Link</v>
      </c>
      <c r="J105">
        <v>0</v>
      </c>
      <c r="K105">
        <v>22</v>
      </c>
      <c r="L105">
        <v>4.05</v>
      </c>
      <c r="M105">
        <v>0.84</v>
      </c>
      <c r="N105">
        <f>21/22</f>
        <v>0.95454545454545459</v>
      </c>
      <c r="O105">
        <v>4.38</v>
      </c>
      <c r="P105">
        <v>0.86</v>
      </c>
      <c r="Q105">
        <v>5</v>
      </c>
      <c r="R105">
        <f>21/22</f>
        <v>0.95454545454545459</v>
      </c>
      <c r="S105">
        <v>4.45</v>
      </c>
      <c r="T105">
        <v>0.89</v>
      </c>
      <c r="U105">
        <v>5</v>
      </c>
      <c r="V105">
        <f>21/22</f>
        <v>0.95454545454545459</v>
      </c>
      <c r="W105">
        <v>4.38</v>
      </c>
      <c r="X105">
        <v>0.74</v>
      </c>
      <c r="Y105">
        <v>5</v>
      </c>
      <c r="Z105">
        <f>21/22</f>
        <v>0.95454545454545459</v>
      </c>
      <c r="AA105">
        <v>0</v>
      </c>
      <c r="AB105">
        <v>0</v>
      </c>
      <c r="AC105">
        <v>0</v>
      </c>
      <c r="AD105">
        <f>21/22</f>
        <v>0.95454545454545459</v>
      </c>
      <c r="AE105">
        <v>3.9</v>
      </c>
      <c r="AF105">
        <v>0.91</v>
      </c>
      <c r="AG105">
        <v>4</v>
      </c>
      <c r="AH105">
        <f>21/22</f>
        <v>0.95454545454545459</v>
      </c>
      <c r="AI105">
        <v>3.14</v>
      </c>
      <c r="AJ105">
        <v>0.79</v>
      </c>
      <c r="AK105">
        <v>3</v>
      </c>
      <c r="AL105">
        <f>21/22</f>
        <v>0.95454545454545459</v>
      </c>
    </row>
    <row r="106" spans="1:38" x14ac:dyDescent="0.25">
      <c r="A106" s="1" t="s">
        <v>8</v>
      </c>
      <c r="B106" s="1" t="s">
        <v>195</v>
      </c>
      <c r="C106" s="1" t="s">
        <v>205</v>
      </c>
      <c r="D106" s="1" t="s">
        <v>11</v>
      </c>
      <c r="E106" s="1" t="s">
        <v>206</v>
      </c>
      <c r="F106" s="1" t="s">
        <v>207</v>
      </c>
      <c r="G106" s="1" t="s">
        <v>14</v>
      </c>
      <c r="H106" s="1" t="s">
        <v>15</v>
      </c>
      <c r="I106" s="4" t="str">
        <f t="shared" si="1"/>
        <v>Link</v>
      </c>
      <c r="J106">
        <v>1</v>
      </c>
    </row>
    <row r="107" spans="1:38" x14ac:dyDescent="0.25">
      <c r="A107" s="1" t="s">
        <v>8</v>
      </c>
      <c r="B107" s="1" t="s">
        <v>195</v>
      </c>
      <c r="C107" s="1" t="s">
        <v>208</v>
      </c>
      <c r="D107" s="1" t="s">
        <v>11</v>
      </c>
      <c r="E107" s="1" t="s">
        <v>209</v>
      </c>
      <c r="F107" s="1" t="s">
        <v>210</v>
      </c>
      <c r="G107" s="1" t="s">
        <v>14</v>
      </c>
      <c r="H107" s="1" t="s">
        <v>15</v>
      </c>
      <c r="I107" s="4" t="str">
        <f t="shared" si="1"/>
        <v>Link</v>
      </c>
      <c r="J107">
        <v>0</v>
      </c>
      <c r="K107">
        <v>6</v>
      </c>
      <c r="L107">
        <v>3.8</v>
      </c>
      <c r="M107">
        <v>0.73</v>
      </c>
      <c r="N107">
        <v>1</v>
      </c>
      <c r="O107">
        <v>4.17</v>
      </c>
      <c r="P107">
        <v>0.75</v>
      </c>
      <c r="Q107">
        <v>4</v>
      </c>
      <c r="R107">
        <v>1</v>
      </c>
      <c r="S107">
        <v>4</v>
      </c>
      <c r="T107">
        <v>0.63</v>
      </c>
      <c r="U107">
        <v>4</v>
      </c>
      <c r="V107">
        <v>1</v>
      </c>
      <c r="W107">
        <v>3.83</v>
      </c>
      <c r="X107">
        <v>0.75</v>
      </c>
      <c r="Y107">
        <v>4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4</v>
      </c>
      <c r="AF107">
        <v>0.89</v>
      </c>
      <c r="AG107">
        <v>4</v>
      </c>
      <c r="AH107">
        <v>1</v>
      </c>
      <c r="AI107">
        <v>3</v>
      </c>
      <c r="AJ107">
        <v>0.63</v>
      </c>
      <c r="AK107">
        <v>3</v>
      </c>
      <c r="AL107">
        <v>1</v>
      </c>
    </row>
    <row r="108" spans="1:38" x14ac:dyDescent="0.25">
      <c r="A108" s="1" t="s">
        <v>8</v>
      </c>
      <c r="B108" s="1" t="s">
        <v>195</v>
      </c>
      <c r="C108" s="1" t="s">
        <v>211</v>
      </c>
      <c r="D108" s="1" t="s">
        <v>11</v>
      </c>
      <c r="E108" s="1" t="s">
        <v>212</v>
      </c>
      <c r="F108" s="1" t="s">
        <v>213</v>
      </c>
      <c r="G108" s="1" t="s">
        <v>14</v>
      </c>
      <c r="H108" s="1" t="s">
        <v>15</v>
      </c>
      <c r="I108" s="4" t="str">
        <f t="shared" si="1"/>
        <v>Link</v>
      </c>
      <c r="J108">
        <v>0</v>
      </c>
      <c r="K108">
        <v>12</v>
      </c>
      <c r="L108">
        <v>4.09</v>
      </c>
      <c r="M108">
        <v>0.66</v>
      </c>
      <c r="N108">
        <f>11/12</f>
        <v>0.91666666666666663</v>
      </c>
      <c r="O108">
        <v>4.45</v>
      </c>
      <c r="P108">
        <v>0.52</v>
      </c>
      <c r="Q108">
        <v>4</v>
      </c>
      <c r="R108">
        <f>11/12</f>
        <v>0.91666666666666663</v>
      </c>
      <c r="S108">
        <v>4.18</v>
      </c>
      <c r="T108">
        <v>0.87</v>
      </c>
      <c r="U108">
        <v>4</v>
      </c>
      <c r="V108">
        <f>11/12</f>
        <v>0.91666666666666663</v>
      </c>
      <c r="W108">
        <v>4.45</v>
      </c>
      <c r="X108">
        <v>0.52</v>
      </c>
      <c r="Y108">
        <v>4</v>
      </c>
      <c r="Z108">
        <f>11/12</f>
        <v>0.91666666666666663</v>
      </c>
      <c r="AA108">
        <v>4</v>
      </c>
      <c r="AB108">
        <v>0</v>
      </c>
      <c r="AC108">
        <v>4</v>
      </c>
      <c r="AD108">
        <f>11/12</f>
        <v>0.91666666666666663</v>
      </c>
      <c r="AE108">
        <v>4</v>
      </c>
      <c r="AF108">
        <v>0.71</v>
      </c>
      <c r="AG108">
        <v>4</v>
      </c>
      <c r="AH108">
        <f>11/12</f>
        <v>0.91666666666666663</v>
      </c>
      <c r="AI108">
        <v>3.45</v>
      </c>
      <c r="AJ108">
        <v>0.69</v>
      </c>
      <c r="AK108">
        <v>3</v>
      </c>
      <c r="AL108">
        <f>11/12</f>
        <v>0.91666666666666663</v>
      </c>
    </row>
    <row r="109" spans="1:38" x14ac:dyDescent="0.25">
      <c r="A109" s="1" t="s">
        <v>8</v>
      </c>
      <c r="B109" s="1" t="s">
        <v>195</v>
      </c>
      <c r="C109" s="1" t="s">
        <v>214</v>
      </c>
      <c r="D109" s="1" t="s">
        <v>11</v>
      </c>
      <c r="E109" s="1" t="s">
        <v>215</v>
      </c>
      <c r="F109" s="1" t="s">
        <v>216</v>
      </c>
      <c r="G109" s="1" t="s">
        <v>14</v>
      </c>
      <c r="H109" s="1" t="s">
        <v>15</v>
      </c>
      <c r="I109" s="4" t="str">
        <f t="shared" si="1"/>
        <v>Link</v>
      </c>
      <c r="J109">
        <v>0</v>
      </c>
      <c r="K109">
        <v>17</v>
      </c>
      <c r="L109">
        <v>4.28</v>
      </c>
      <c r="M109">
        <v>0.63</v>
      </c>
      <c r="N109">
        <v>1</v>
      </c>
      <c r="O109">
        <v>4.3499999999999996</v>
      </c>
      <c r="P109">
        <v>0.7</v>
      </c>
      <c r="Q109">
        <v>4</v>
      </c>
      <c r="R109">
        <v>1</v>
      </c>
      <c r="S109">
        <v>4.41</v>
      </c>
      <c r="T109">
        <v>0.87</v>
      </c>
      <c r="U109">
        <v>5</v>
      </c>
      <c r="V109">
        <v>1</v>
      </c>
      <c r="W109">
        <v>4.29</v>
      </c>
      <c r="X109">
        <v>0.85</v>
      </c>
      <c r="Y109">
        <v>5</v>
      </c>
      <c r="Z109">
        <v>1</v>
      </c>
      <c r="AA109">
        <v>4.88</v>
      </c>
      <c r="AB109">
        <v>0.33</v>
      </c>
      <c r="AC109">
        <v>5</v>
      </c>
      <c r="AD109">
        <v>1</v>
      </c>
      <c r="AE109">
        <v>4.76</v>
      </c>
      <c r="AF109">
        <v>0.44</v>
      </c>
      <c r="AG109">
        <v>5</v>
      </c>
      <c r="AH109">
        <v>1</v>
      </c>
      <c r="AI109">
        <v>3</v>
      </c>
      <c r="AJ109">
        <v>0.61</v>
      </c>
      <c r="AK109">
        <v>3</v>
      </c>
      <c r="AL109">
        <v>1</v>
      </c>
    </row>
    <row r="110" spans="1:38" x14ac:dyDescent="0.25">
      <c r="A110" s="1" t="s">
        <v>8</v>
      </c>
      <c r="B110" s="1" t="s">
        <v>195</v>
      </c>
      <c r="C110" s="1" t="s">
        <v>217</v>
      </c>
      <c r="D110" s="1" t="s">
        <v>11</v>
      </c>
      <c r="E110" s="1" t="s">
        <v>218</v>
      </c>
      <c r="F110" s="1" t="s">
        <v>219</v>
      </c>
      <c r="G110" s="1" t="s">
        <v>14</v>
      </c>
      <c r="H110" s="1" t="s">
        <v>15</v>
      </c>
      <c r="I110" s="4" t="str">
        <f t="shared" si="1"/>
        <v>Link</v>
      </c>
      <c r="J110">
        <v>0</v>
      </c>
      <c r="K110">
        <v>10</v>
      </c>
      <c r="L110">
        <v>4</v>
      </c>
      <c r="M110">
        <v>1.06</v>
      </c>
      <c r="N110">
        <v>1</v>
      </c>
      <c r="O110">
        <v>4</v>
      </c>
      <c r="P110">
        <v>0.94</v>
      </c>
      <c r="Q110">
        <v>4</v>
      </c>
      <c r="R110">
        <v>1</v>
      </c>
      <c r="S110">
        <v>4.4000000000000004</v>
      </c>
      <c r="T110">
        <v>0.97</v>
      </c>
      <c r="U110">
        <v>5</v>
      </c>
      <c r="V110">
        <v>1</v>
      </c>
      <c r="W110">
        <v>4</v>
      </c>
      <c r="X110">
        <v>0.94</v>
      </c>
      <c r="Y110">
        <v>4</v>
      </c>
      <c r="Z110">
        <v>1</v>
      </c>
      <c r="AA110">
        <v>5</v>
      </c>
      <c r="AB110">
        <v>0</v>
      </c>
      <c r="AC110">
        <v>5</v>
      </c>
      <c r="AD110">
        <v>1</v>
      </c>
      <c r="AE110">
        <v>3.5</v>
      </c>
      <c r="AF110">
        <v>1.58</v>
      </c>
      <c r="AG110">
        <v>4</v>
      </c>
      <c r="AH110">
        <v>1</v>
      </c>
      <c r="AI110">
        <v>3.1</v>
      </c>
      <c r="AJ110">
        <v>0.88</v>
      </c>
      <c r="AK110">
        <v>3</v>
      </c>
      <c r="AL110">
        <v>1</v>
      </c>
    </row>
    <row r="111" spans="1:38" x14ac:dyDescent="0.25">
      <c r="A111" s="1" t="s">
        <v>8</v>
      </c>
      <c r="B111" s="1" t="s">
        <v>195</v>
      </c>
      <c r="C111" s="1" t="s">
        <v>220</v>
      </c>
      <c r="D111" s="1" t="s">
        <v>11</v>
      </c>
      <c r="E111" s="1" t="s">
        <v>221</v>
      </c>
      <c r="F111" s="1" t="s">
        <v>222</v>
      </c>
      <c r="G111" s="1" t="s">
        <v>14</v>
      </c>
      <c r="H111" s="1" t="s">
        <v>15</v>
      </c>
      <c r="I111" s="4" t="str">
        <f t="shared" si="1"/>
        <v>Link</v>
      </c>
      <c r="J111">
        <v>0</v>
      </c>
      <c r="K111">
        <v>23</v>
      </c>
      <c r="L111">
        <v>4.46</v>
      </c>
      <c r="M111">
        <v>0.48</v>
      </c>
      <c r="N111">
        <v>1</v>
      </c>
      <c r="O111">
        <v>4.7</v>
      </c>
      <c r="P111">
        <v>0.56000000000000005</v>
      </c>
      <c r="Q111">
        <v>5</v>
      </c>
      <c r="R111">
        <v>1</v>
      </c>
      <c r="S111">
        <v>4.83</v>
      </c>
      <c r="T111">
        <v>0.39</v>
      </c>
      <c r="U111">
        <v>5</v>
      </c>
      <c r="V111">
        <v>1</v>
      </c>
      <c r="W111">
        <v>4.6500000000000004</v>
      </c>
      <c r="X111">
        <v>0.49</v>
      </c>
      <c r="Y111">
        <v>5</v>
      </c>
      <c r="Z111">
        <v>1</v>
      </c>
      <c r="AA111">
        <v>4.5</v>
      </c>
      <c r="AB111">
        <v>0.57999999999999996</v>
      </c>
      <c r="AC111">
        <v>4.5</v>
      </c>
      <c r="AD111">
        <v>1</v>
      </c>
      <c r="AE111">
        <v>4.87</v>
      </c>
      <c r="AF111">
        <v>0.34</v>
      </c>
      <c r="AG111">
        <v>5</v>
      </c>
      <c r="AH111">
        <v>1</v>
      </c>
      <c r="AI111">
        <v>3.22</v>
      </c>
      <c r="AJ111">
        <v>0.52</v>
      </c>
      <c r="AK111">
        <v>3</v>
      </c>
      <c r="AL111">
        <v>1</v>
      </c>
    </row>
    <row r="112" spans="1:38" x14ac:dyDescent="0.25">
      <c r="A112" s="1" t="s">
        <v>8</v>
      </c>
      <c r="B112" s="1" t="s">
        <v>195</v>
      </c>
      <c r="C112" s="1" t="s">
        <v>223</v>
      </c>
      <c r="D112" s="1" t="s">
        <v>18</v>
      </c>
      <c r="E112" s="1" t="s">
        <v>224</v>
      </c>
      <c r="F112" s="1" t="s">
        <v>92</v>
      </c>
      <c r="G112" s="1" t="s">
        <v>14</v>
      </c>
      <c r="H112" s="1" t="s">
        <v>15</v>
      </c>
      <c r="I112" s="4" t="str">
        <f t="shared" si="1"/>
        <v>Link</v>
      </c>
      <c r="J112">
        <v>1</v>
      </c>
    </row>
    <row r="113" spans="1:38" x14ac:dyDescent="0.25">
      <c r="A113" s="1" t="s">
        <v>8</v>
      </c>
      <c r="B113" s="1" t="s">
        <v>195</v>
      </c>
      <c r="C113" s="1" t="s">
        <v>223</v>
      </c>
      <c r="D113" s="1" t="s">
        <v>131</v>
      </c>
      <c r="E113" s="1" t="s">
        <v>224</v>
      </c>
      <c r="F113" s="1" t="s">
        <v>92</v>
      </c>
      <c r="G113" s="1" t="s">
        <v>14</v>
      </c>
      <c r="H113" s="1" t="s">
        <v>15</v>
      </c>
      <c r="I113" s="4" t="str">
        <f t="shared" si="1"/>
        <v>Link</v>
      </c>
      <c r="J113">
        <v>1</v>
      </c>
    </row>
    <row r="114" spans="1:38" x14ac:dyDescent="0.25">
      <c r="A114" s="1" t="s">
        <v>8</v>
      </c>
      <c r="B114" s="1" t="s">
        <v>195</v>
      </c>
      <c r="C114" s="1" t="s">
        <v>225</v>
      </c>
      <c r="D114" s="1" t="s">
        <v>11</v>
      </c>
      <c r="E114" s="1" t="s">
        <v>99</v>
      </c>
      <c r="F114" s="1" t="s">
        <v>226</v>
      </c>
      <c r="G114" s="1" t="s">
        <v>14</v>
      </c>
      <c r="H114" s="1" t="s">
        <v>15</v>
      </c>
      <c r="I114" s="4" t="str">
        <f t="shared" si="1"/>
        <v>Link</v>
      </c>
      <c r="J114">
        <v>1</v>
      </c>
    </row>
    <row r="115" spans="1:38" x14ac:dyDescent="0.25">
      <c r="A115" s="1" t="s">
        <v>8</v>
      </c>
      <c r="B115" s="1" t="s">
        <v>227</v>
      </c>
      <c r="C115" s="1" t="s">
        <v>228</v>
      </c>
      <c r="D115" s="1" t="s">
        <v>11</v>
      </c>
      <c r="E115" s="1" t="s">
        <v>229</v>
      </c>
      <c r="F115" s="1" t="s">
        <v>230</v>
      </c>
      <c r="G115" s="1" t="s">
        <v>14</v>
      </c>
      <c r="H115" s="1" t="s">
        <v>15</v>
      </c>
      <c r="I115" s="4" t="str">
        <f t="shared" si="1"/>
        <v>Link</v>
      </c>
      <c r="J115">
        <v>0</v>
      </c>
      <c r="K115">
        <v>6</v>
      </c>
      <c r="L115">
        <v>4.4400000000000004</v>
      </c>
      <c r="M115">
        <v>0.39</v>
      </c>
      <c r="N115">
        <v>1</v>
      </c>
      <c r="O115">
        <v>5</v>
      </c>
      <c r="P115">
        <v>0</v>
      </c>
      <c r="Q115">
        <v>5</v>
      </c>
      <c r="R115">
        <v>1</v>
      </c>
      <c r="S115">
        <v>4.67</v>
      </c>
      <c r="T115">
        <v>0.52</v>
      </c>
      <c r="U115">
        <v>5</v>
      </c>
      <c r="V115">
        <v>1</v>
      </c>
      <c r="W115">
        <v>4.67</v>
      </c>
      <c r="X115">
        <v>0.52</v>
      </c>
      <c r="Y115">
        <v>5</v>
      </c>
      <c r="Z115">
        <v>1</v>
      </c>
      <c r="AA115">
        <v>4.83</v>
      </c>
      <c r="AB115">
        <v>0.41</v>
      </c>
      <c r="AC115">
        <v>5</v>
      </c>
      <c r="AD115">
        <v>1</v>
      </c>
      <c r="AE115">
        <v>4.67</v>
      </c>
      <c r="AF115">
        <v>0.52</v>
      </c>
      <c r="AG115">
        <v>5</v>
      </c>
      <c r="AH115">
        <v>1</v>
      </c>
      <c r="AI115">
        <v>2.83</v>
      </c>
      <c r="AJ115">
        <v>0.41</v>
      </c>
      <c r="AK115">
        <v>3</v>
      </c>
      <c r="AL115">
        <v>1</v>
      </c>
    </row>
    <row r="116" spans="1:38" x14ac:dyDescent="0.25">
      <c r="A116" s="1" t="s">
        <v>8</v>
      </c>
      <c r="B116" s="1" t="s">
        <v>227</v>
      </c>
      <c r="C116" s="1" t="s">
        <v>228</v>
      </c>
      <c r="D116" s="1" t="s">
        <v>16</v>
      </c>
      <c r="E116" s="1" t="s">
        <v>229</v>
      </c>
      <c r="F116" s="1" t="s">
        <v>230</v>
      </c>
      <c r="G116" s="1" t="s">
        <v>14</v>
      </c>
      <c r="H116" s="1" t="s">
        <v>15</v>
      </c>
      <c r="I116" s="4" t="str">
        <f t="shared" si="1"/>
        <v>Link</v>
      </c>
      <c r="J116">
        <v>0</v>
      </c>
      <c r="K116">
        <v>11</v>
      </c>
      <c r="L116">
        <v>4.07</v>
      </c>
      <c r="M116">
        <v>0.87</v>
      </c>
      <c r="N116">
        <f>10/11</f>
        <v>0.90909090909090906</v>
      </c>
      <c r="O116">
        <v>4.3</v>
      </c>
      <c r="P116">
        <v>0.82</v>
      </c>
      <c r="Q116">
        <v>4.5</v>
      </c>
      <c r="R116">
        <f>10/11</f>
        <v>0.90909090909090906</v>
      </c>
      <c r="S116">
        <v>4.2</v>
      </c>
      <c r="T116">
        <v>1.03</v>
      </c>
      <c r="U116">
        <v>4.5</v>
      </c>
      <c r="V116">
        <f>10/11</f>
        <v>0.90909090909090906</v>
      </c>
      <c r="W116">
        <v>3.9</v>
      </c>
      <c r="X116">
        <v>0.88</v>
      </c>
      <c r="Y116">
        <v>4</v>
      </c>
      <c r="Z116">
        <f>10/11</f>
        <v>0.90909090909090906</v>
      </c>
      <c r="AA116">
        <v>4.7</v>
      </c>
      <c r="AB116">
        <v>0.67</v>
      </c>
      <c r="AC116">
        <v>5</v>
      </c>
      <c r="AD116">
        <f>10/11</f>
        <v>0.90909090909090906</v>
      </c>
      <c r="AE116">
        <v>4.2</v>
      </c>
      <c r="AF116">
        <v>1.48</v>
      </c>
      <c r="AG116">
        <v>5</v>
      </c>
      <c r="AH116">
        <f>10/11</f>
        <v>0.90909090909090906</v>
      </c>
      <c r="AI116">
        <v>3.1</v>
      </c>
      <c r="AJ116">
        <v>0.32</v>
      </c>
      <c r="AK116">
        <v>3</v>
      </c>
      <c r="AL116">
        <f>10/11</f>
        <v>0.90909090909090906</v>
      </c>
    </row>
    <row r="117" spans="1:38" x14ac:dyDescent="0.25">
      <c r="A117" s="1" t="s">
        <v>8</v>
      </c>
      <c r="B117" s="1" t="s">
        <v>227</v>
      </c>
      <c r="C117" s="1" t="s">
        <v>231</v>
      </c>
      <c r="D117" s="1" t="s">
        <v>11</v>
      </c>
      <c r="E117" s="1" t="s">
        <v>232</v>
      </c>
      <c r="F117" s="1" t="s">
        <v>233</v>
      </c>
      <c r="G117" s="1" t="s">
        <v>14</v>
      </c>
      <c r="H117" s="1" t="s">
        <v>15</v>
      </c>
      <c r="I117" s="4" t="str">
        <f t="shared" si="1"/>
        <v>Link</v>
      </c>
      <c r="J117">
        <v>0</v>
      </c>
      <c r="K117">
        <v>13</v>
      </c>
      <c r="L117">
        <v>4.21</v>
      </c>
      <c r="M117">
        <v>0.83</v>
      </c>
      <c r="N117">
        <v>1</v>
      </c>
      <c r="O117">
        <v>4.46</v>
      </c>
      <c r="P117">
        <v>0.66</v>
      </c>
      <c r="Q117">
        <v>5</v>
      </c>
      <c r="R117">
        <v>1</v>
      </c>
      <c r="S117">
        <v>4.46</v>
      </c>
      <c r="T117">
        <v>0.78</v>
      </c>
      <c r="U117">
        <v>5</v>
      </c>
      <c r="V117">
        <v>1</v>
      </c>
      <c r="W117">
        <v>4.46</v>
      </c>
      <c r="X117">
        <v>0.88</v>
      </c>
      <c r="Y117">
        <v>5</v>
      </c>
      <c r="Z117">
        <v>1</v>
      </c>
      <c r="AA117">
        <v>4.62</v>
      </c>
      <c r="AB117">
        <v>0.65</v>
      </c>
      <c r="AC117">
        <v>5</v>
      </c>
      <c r="AD117">
        <v>1</v>
      </c>
      <c r="AE117">
        <v>4.1500000000000004</v>
      </c>
      <c r="AF117">
        <v>1.28</v>
      </c>
      <c r="AG117">
        <v>5</v>
      </c>
      <c r="AH117">
        <v>1</v>
      </c>
      <c r="AI117">
        <v>3.08</v>
      </c>
      <c r="AJ117">
        <v>0.76</v>
      </c>
      <c r="AK117">
        <v>3</v>
      </c>
      <c r="AL117">
        <v>1</v>
      </c>
    </row>
    <row r="118" spans="1:38" x14ac:dyDescent="0.25">
      <c r="A118" s="1" t="s">
        <v>8</v>
      </c>
      <c r="B118" s="1" t="s">
        <v>227</v>
      </c>
      <c r="C118" s="1" t="s">
        <v>234</v>
      </c>
      <c r="D118" s="1" t="s">
        <v>11</v>
      </c>
      <c r="E118" s="1" t="s">
        <v>235</v>
      </c>
      <c r="F118" s="1" t="s">
        <v>236</v>
      </c>
      <c r="G118" s="1" t="s">
        <v>14</v>
      </c>
      <c r="H118" s="1" t="s">
        <v>15</v>
      </c>
      <c r="I118" s="4" t="str">
        <f t="shared" si="1"/>
        <v>Link</v>
      </c>
      <c r="J118">
        <v>1</v>
      </c>
    </row>
    <row r="119" spans="1:38" x14ac:dyDescent="0.25">
      <c r="A119" s="1" t="s">
        <v>8</v>
      </c>
      <c r="B119" s="1" t="s">
        <v>227</v>
      </c>
      <c r="C119" s="1" t="s">
        <v>237</v>
      </c>
      <c r="D119" s="1" t="s">
        <v>11</v>
      </c>
      <c r="E119" s="1" t="s">
        <v>238</v>
      </c>
      <c r="F119" s="1" t="s">
        <v>239</v>
      </c>
      <c r="G119" s="1" t="s">
        <v>14</v>
      </c>
      <c r="H119" s="1" t="s">
        <v>15</v>
      </c>
      <c r="I119" s="4" t="str">
        <f t="shared" si="1"/>
        <v>Link</v>
      </c>
      <c r="J119">
        <v>0</v>
      </c>
      <c r="K119">
        <v>4</v>
      </c>
      <c r="L119">
        <v>4.2699999999999996</v>
      </c>
      <c r="M119">
        <v>0.46</v>
      </c>
      <c r="N119">
        <f>3/4</f>
        <v>0.75</v>
      </c>
      <c r="O119">
        <v>4.33</v>
      </c>
      <c r="P119">
        <v>0.57999999999999996</v>
      </c>
      <c r="Q119">
        <v>4</v>
      </c>
      <c r="R119">
        <f>3/4</f>
        <v>0.75</v>
      </c>
      <c r="S119">
        <v>4.67</v>
      </c>
      <c r="T119">
        <v>0.57999999999999996</v>
      </c>
      <c r="U119">
        <v>5</v>
      </c>
      <c r="V119">
        <f>3/4</f>
        <v>0.75</v>
      </c>
      <c r="W119">
        <v>4.67</v>
      </c>
      <c r="X119">
        <v>0.57999999999999996</v>
      </c>
      <c r="Y119">
        <v>5</v>
      </c>
      <c r="Z119">
        <f>3/4</f>
        <v>0.75</v>
      </c>
      <c r="AA119">
        <v>0</v>
      </c>
      <c r="AB119">
        <v>0</v>
      </c>
      <c r="AC119">
        <v>0</v>
      </c>
      <c r="AD119">
        <f>3/4</f>
        <v>0.75</v>
      </c>
      <c r="AE119">
        <v>5</v>
      </c>
      <c r="AF119">
        <v>0</v>
      </c>
      <c r="AG119">
        <v>5</v>
      </c>
      <c r="AH119">
        <f>3/4</f>
        <v>0.75</v>
      </c>
      <c r="AI119">
        <v>2.67</v>
      </c>
      <c r="AJ119">
        <v>0.57999999999999996</v>
      </c>
      <c r="AK119">
        <v>3</v>
      </c>
      <c r="AL119">
        <f>3/4</f>
        <v>0.75</v>
      </c>
    </row>
    <row r="120" spans="1:38" x14ac:dyDescent="0.25">
      <c r="A120" s="1" t="s">
        <v>8</v>
      </c>
      <c r="B120" s="1" t="s">
        <v>227</v>
      </c>
      <c r="C120" s="1" t="s">
        <v>240</v>
      </c>
      <c r="D120" s="1" t="s">
        <v>11</v>
      </c>
      <c r="E120" s="1" t="s">
        <v>241</v>
      </c>
      <c r="F120" s="1" t="s">
        <v>242</v>
      </c>
      <c r="G120" s="1" t="s">
        <v>14</v>
      </c>
      <c r="H120" s="1" t="s">
        <v>15</v>
      </c>
      <c r="I120" s="4" t="str">
        <f t="shared" si="1"/>
        <v>Link</v>
      </c>
      <c r="J120">
        <v>0</v>
      </c>
      <c r="K120">
        <v>11</v>
      </c>
      <c r="L120">
        <v>4.72</v>
      </c>
      <c r="M120">
        <v>0.14000000000000001</v>
      </c>
      <c r="N120">
        <f>10/11</f>
        <v>0.90909090909090906</v>
      </c>
      <c r="O120">
        <v>4.9000000000000004</v>
      </c>
      <c r="P120">
        <v>0.32</v>
      </c>
      <c r="Q120">
        <v>5</v>
      </c>
      <c r="R120">
        <f>10/11</f>
        <v>0.90909090909090906</v>
      </c>
      <c r="S120">
        <v>5</v>
      </c>
      <c r="T120">
        <v>0</v>
      </c>
      <c r="U120">
        <v>5</v>
      </c>
      <c r="V120">
        <f>10/11</f>
        <v>0.90909090909090906</v>
      </c>
      <c r="W120">
        <v>5</v>
      </c>
      <c r="X120">
        <v>0</v>
      </c>
      <c r="Y120">
        <v>5</v>
      </c>
      <c r="Z120">
        <f>10/11</f>
        <v>0.90909090909090906</v>
      </c>
      <c r="AA120">
        <v>5</v>
      </c>
      <c r="AB120">
        <v>0</v>
      </c>
      <c r="AC120">
        <v>5</v>
      </c>
      <c r="AD120">
        <f>10/11</f>
        <v>0.90909090909090906</v>
      </c>
      <c r="AE120">
        <v>5</v>
      </c>
      <c r="AF120">
        <v>0</v>
      </c>
      <c r="AG120">
        <v>5</v>
      </c>
      <c r="AH120">
        <f>9/11</f>
        <v>0.81818181818181823</v>
      </c>
      <c r="AI120">
        <v>3.43</v>
      </c>
      <c r="AJ120">
        <v>0.53</v>
      </c>
      <c r="AK120">
        <v>3</v>
      </c>
      <c r="AL120">
        <f>9/11</f>
        <v>0.81818181818181823</v>
      </c>
    </row>
    <row r="121" spans="1:38" x14ac:dyDescent="0.25">
      <c r="A121" s="1" t="s">
        <v>8</v>
      </c>
      <c r="B121" s="1" t="s">
        <v>227</v>
      </c>
      <c r="C121" s="1" t="s">
        <v>243</v>
      </c>
      <c r="D121" s="1" t="s">
        <v>11</v>
      </c>
      <c r="E121" s="1" t="s">
        <v>244</v>
      </c>
      <c r="F121" s="1" t="s">
        <v>245</v>
      </c>
      <c r="G121" s="1" t="s">
        <v>14</v>
      </c>
      <c r="H121" s="1" t="s">
        <v>15</v>
      </c>
      <c r="I121" s="4" t="str">
        <f t="shared" si="1"/>
        <v>Link</v>
      </c>
      <c r="J121">
        <v>1</v>
      </c>
    </row>
    <row r="122" spans="1:38" x14ac:dyDescent="0.25">
      <c r="A122" s="1" t="s">
        <v>8</v>
      </c>
      <c r="B122" s="1" t="s">
        <v>227</v>
      </c>
      <c r="C122" s="1" t="s">
        <v>243</v>
      </c>
      <c r="D122" s="1" t="s">
        <v>16</v>
      </c>
      <c r="E122" s="1" t="s">
        <v>244</v>
      </c>
      <c r="F122" s="1" t="s">
        <v>246</v>
      </c>
      <c r="G122" s="1" t="s">
        <v>14</v>
      </c>
      <c r="H122" s="1" t="s">
        <v>15</v>
      </c>
      <c r="I122" s="4" t="str">
        <f t="shared" si="1"/>
        <v>Link</v>
      </c>
      <c r="J122">
        <v>1</v>
      </c>
    </row>
    <row r="123" spans="1:38" x14ac:dyDescent="0.25">
      <c r="A123" s="1" t="s">
        <v>8</v>
      </c>
      <c r="B123" s="1" t="s">
        <v>227</v>
      </c>
      <c r="C123" s="1" t="s">
        <v>243</v>
      </c>
      <c r="D123" s="1" t="s">
        <v>17</v>
      </c>
      <c r="E123" s="1" t="s">
        <v>244</v>
      </c>
      <c r="F123" s="1" t="s">
        <v>247</v>
      </c>
      <c r="G123" s="1" t="s">
        <v>14</v>
      </c>
      <c r="H123" s="1" t="s">
        <v>15</v>
      </c>
      <c r="I123" s="4" t="str">
        <f t="shared" si="1"/>
        <v>Link</v>
      </c>
      <c r="J123">
        <v>1</v>
      </c>
    </row>
    <row r="124" spans="1:38" x14ac:dyDescent="0.25">
      <c r="A124" s="1" t="s">
        <v>8</v>
      </c>
      <c r="B124" s="1" t="s">
        <v>227</v>
      </c>
      <c r="C124" s="1" t="s">
        <v>243</v>
      </c>
      <c r="D124" s="1" t="s">
        <v>18</v>
      </c>
      <c r="E124" s="1" t="s">
        <v>244</v>
      </c>
      <c r="F124" s="1" t="s">
        <v>239</v>
      </c>
      <c r="G124" s="1" t="s">
        <v>14</v>
      </c>
      <c r="H124" s="1" t="s">
        <v>15</v>
      </c>
      <c r="I124" s="4" t="str">
        <f t="shared" si="1"/>
        <v>Link</v>
      </c>
      <c r="J124">
        <v>1</v>
      </c>
    </row>
    <row r="125" spans="1:38" x14ac:dyDescent="0.25">
      <c r="A125" s="1" t="s">
        <v>8</v>
      </c>
      <c r="B125" s="1" t="s">
        <v>227</v>
      </c>
      <c r="C125" s="1" t="s">
        <v>243</v>
      </c>
      <c r="D125" s="1" t="s">
        <v>19</v>
      </c>
      <c r="E125" s="1" t="s">
        <v>244</v>
      </c>
      <c r="F125" s="1" t="s">
        <v>236</v>
      </c>
      <c r="G125" s="1" t="s">
        <v>14</v>
      </c>
      <c r="H125" s="1" t="s">
        <v>15</v>
      </c>
      <c r="I125" s="4" t="str">
        <f t="shared" si="1"/>
        <v>Link</v>
      </c>
      <c r="J125">
        <v>1</v>
      </c>
    </row>
    <row r="126" spans="1:38" x14ac:dyDescent="0.25">
      <c r="A126" s="1" t="s">
        <v>8</v>
      </c>
      <c r="B126" s="1" t="s">
        <v>227</v>
      </c>
      <c r="C126" s="1" t="s">
        <v>243</v>
      </c>
      <c r="D126" s="1" t="s">
        <v>61</v>
      </c>
      <c r="E126" s="1" t="s">
        <v>244</v>
      </c>
      <c r="F126" s="1" t="s">
        <v>233</v>
      </c>
      <c r="G126" s="1" t="s">
        <v>14</v>
      </c>
      <c r="H126" s="1" t="s">
        <v>15</v>
      </c>
      <c r="I126" s="4" t="str">
        <f t="shared" si="1"/>
        <v>Link</v>
      </c>
      <c r="J126">
        <v>1</v>
      </c>
    </row>
    <row r="127" spans="1:38" x14ac:dyDescent="0.25">
      <c r="A127" s="1" t="s">
        <v>8</v>
      </c>
      <c r="B127" s="1" t="s">
        <v>227</v>
      </c>
      <c r="C127" s="1" t="s">
        <v>243</v>
      </c>
      <c r="D127" s="1" t="s">
        <v>79</v>
      </c>
      <c r="E127" s="1" t="s">
        <v>244</v>
      </c>
      <c r="F127" s="1" t="s">
        <v>248</v>
      </c>
      <c r="G127" s="1" t="s">
        <v>14</v>
      </c>
      <c r="H127" s="1" t="s">
        <v>15</v>
      </c>
      <c r="I127" s="4" t="str">
        <f t="shared" si="1"/>
        <v>Link</v>
      </c>
      <c r="J127">
        <v>1</v>
      </c>
    </row>
    <row r="128" spans="1:38" x14ac:dyDescent="0.25">
      <c r="A128" s="1" t="s">
        <v>8</v>
      </c>
      <c r="B128" s="1" t="s">
        <v>227</v>
      </c>
      <c r="C128" s="1" t="s">
        <v>243</v>
      </c>
      <c r="D128" s="1" t="s">
        <v>131</v>
      </c>
      <c r="E128" s="1" t="s">
        <v>244</v>
      </c>
      <c r="F128" s="1" t="s">
        <v>60</v>
      </c>
      <c r="G128" s="1" t="s">
        <v>14</v>
      </c>
      <c r="H128" s="1" t="s">
        <v>15</v>
      </c>
      <c r="I128" s="4" t="str">
        <f t="shared" si="1"/>
        <v>Link</v>
      </c>
      <c r="J128">
        <v>1</v>
      </c>
    </row>
    <row r="129" spans="1:38" x14ac:dyDescent="0.25">
      <c r="A129" s="1" t="s">
        <v>8</v>
      </c>
      <c r="B129" s="1" t="s">
        <v>227</v>
      </c>
      <c r="C129" s="1" t="s">
        <v>243</v>
      </c>
      <c r="D129" s="1" t="s">
        <v>133</v>
      </c>
      <c r="E129" s="1" t="s">
        <v>244</v>
      </c>
      <c r="F129" s="1" t="s">
        <v>249</v>
      </c>
      <c r="G129" s="1" t="s">
        <v>14</v>
      </c>
      <c r="H129" s="1" t="s">
        <v>15</v>
      </c>
      <c r="I129" s="4" t="str">
        <f t="shared" si="1"/>
        <v>Link</v>
      </c>
      <c r="J129">
        <v>1</v>
      </c>
    </row>
    <row r="130" spans="1:38" x14ac:dyDescent="0.25">
      <c r="A130" s="1" t="s">
        <v>8</v>
      </c>
      <c r="B130" s="1" t="s">
        <v>227</v>
      </c>
      <c r="C130" s="1" t="s">
        <v>243</v>
      </c>
      <c r="D130" s="1" t="s">
        <v>135</v>
      </c>
      <c r="E130" s="1" t="s">
        <v>244</v>
      </c>
      <c r="F130" s="1" t="s">
        <v>58</v>
      </c>
      <c r="G130" s="1" t="s">
        <v>14</v>
      </c>
      <c r="H130" s="1" t="s">
        <v>15</v>
      </c>
      <c r="I130" s="4" t="str">
        <f t="shared" si="1"/>
        <v>Link</v>
      </c>
      <c r="J130">
        <v>1</v>
      </c>
    </row>
    <row r="131" spans="1:38" x14ac:dyDescent="0.25">
      <c r="A131" s="1" t="s">
        <v>8</v>
      </c>
      <c r="B131" s="1" t="s">
        <v>227</v>
      </c>
      <c r="C131" s="1" t="s">
        <v>243</v>
      </c>
      <c r="D131" s="1" t="s">
        <v>137</v>
      </c>
      <c r="E131" s="1" t="s">
        <v>244</v>
      </c>
      <c r="F131" s="1" t="s">
        <v>230</v>
      </c>
      <c r="G131" s="1" t="s">
        <v>14</v>
      </c>
      <c r="H131" s="1" t="s">
        <v>15</v>
      </c>
      <c r="I131" s="4" t="str">
        <f t="shared" si="1"/>
        <v>Link</v>
      </c>
      <c r="J131">
        <v>1</v>
      </c>
    </row>
    <row r="132" spans="1:38" x14ac:dyDescent="0.25">
      <c r="A132" s="1" t="s">
        <v>8</v>
      </c>
      <c r="B132" s="1" t="s">
        <v>227</v>
      </c>
      <c r="C132" s="1" t="s">
        <v>243</v>
      </c>
      <c r="D132" s="1" t="s">
        <v>250</v>
      </c>
      <c r="E132" s="1" t="s">
        <v>244</v>
      </c>
      <c r="F132" s="1" t="s">
        <v>251</v>
      </c>
      <c r="G132" s="1" t="s">
        <v>14</v>
      </c>
      <c r="H132" s="1" t="s">
        <v>15</v>
      </c>
      <c r="I132" s="4" t="str">
        <f t="shared" si="1"/>
        <v>Link</v>
      </c>
      <c r="J132">
        <v>1</v>
      </c>
    </row>
    <row r="133" spans="1:38" x14ac:dyDescent="0.25">
      <c r="A133" s="1" t="s">
        <v>8</v>
      </c>
      <c r="B133" s="1" t="s">
        <v>227</v>
      </c>
      <c r="C133" s="1" t="s">
        <v>252</v>
      </c>
      <c r="D133" s="1" t="s">
        <v>11</v>
      </c>
      <c r="E133" s="1" t="s">
        <v>238</v>
      </c>
      <c r="F133" s="1" t="s">
        <v>239</v>
      </c>
      <c r="G133" s="1" t="s">
        <v>14</v>
      </c>
      <c r="H133" s="1" t="s">
        <v>15</v>
      </c>
      <c r="I133" s="4" t="str">
        <f t="shared" ref="I133:I200" si="3">HYPERLINK(_xlfn.CONCAT("https://asen-jhu.evaluationkit.com/Report/Public/Results?Course=",C133,".",D133,"&amp;Instructor=&amp;TermId=9198&amp;Year=&amp;AreaId=&amp;QuestionKey=&amp;Search=true"),"Link")</f>
        <v>Link</v>
      </c>
      <c r="J133">
        <v>1</v>
      </c>
    </row>
    <row r="134" spans="1:38" x14ac:dyDescent="0.25">
      <c r="A134" s="1" t="s">
        <v>8</v>
      </c>
      <c r="B134" s="1" t="s">
        <v>227</v>
      </c>
      <c r="C134" s="1" t="s">
        <v>253</v>
      </c>
      <c r="D134" s="1" t="s">
        <v>11</v>
      </c>
      <c r="E134" s="1" t="s">
        <v>254</v>
      </c>
      <c r="F134" s="1" t="s">
        <v>247</v>
      </c>
      <c r="G134" s="1" t="s">
        <v>14</v>
      </c>
      <c r="H134" s="1" t="s">
        <v>15</v>
      </c>
      <c r="I134" s="4" t="str">
        <f t="shared" si="3"/>
        <v>Link</v>
      </c>
      <c r="J134">
        <v>1</v>
      </c>
    </row>
    <row r="135" spans="1:38" x14ac:dyDescent="0.25">
      <c r="A135" s="1" t="s">
        <v>8</v>
      </c>
      <c r="B135" s="1" t="s">
        <v>255</v>
      </c>
      <c r="C135" s="1" t="s">
        <v>256</v>
      </c>
      <c r="D135" s="1" t="s">
        <v>11</v>
      </c>
      <c r="E135" s="1" t="s">
        <v>257</v>
      </c>
      <c r="F135" s="1" t="s">
        <v>258</v>
      </c>
      <c r="G135" s="1" t="s">
        <v>14</v>
      </c>
      <c r="H135" s="1" t="s">
        <v>15</v>
      </c>
      <c r="I135" s="4" t="str">
        <f t="shared" si="3"/>
        <v>Link</v>
      </c>
      <c r="J135">
        <v>0</v>
      </c>
      <c r="K135">
        <v>15</v>
      </c>
      <c r="L135">
        <v>4.57</v>
      </c>
      <c r="M135">
        <v>0.49</v>
      </c>
      <c r="N135">
        <f>13/15</f>
        <v>0.8666666666666667</v>
      </c>
      <c r="O135">
        <v>4.6900000000000004</v>
      </c>
      <c r="P135">
        <v>0.48</v>
      </c>
      <c r="Q135">
        <v>5</v>
      </c>
      <c r="R135">
        <f>13/15</f>
        <v>0.8666666666666667</v>
      </c>
      <c r="S135">
        <v>4.7699999999999996</v>
      </c>
      <c r="T135">
        <v>0.44</v>
      </c>
      <c r="U135">
        <v>5</v>
      </c>
      <c r="V135">
        <f>13/15</f>
        <v>0.8666666666666667</v>
      </c>
      <c r="W135">
        <v>4.8499999999999996</v>
      </c>
      <c r="X135">
        <v>0.38</v>
      </c>
      <c r="Y135">
        <v>5</v>
      </c>
      <c r="Z135">
        <f>13/15</f>
        <v>0.8666666666666667</v>
      </c>
      <c r="AA135">
        <v>4.83</v>
      </c>
      <c r="AB135">
        <v>0.57999999999999996</v>
      </c>
      <c r="AC135">
        <v>5</v>
      </c>
      <c r="AD135">
        <f>13/15</f>
        <v>0.8666666666666667</v>
      </c>
      <c r="AE135">
        <v>4.92</v>
      </c>
      <c r="AF135">
        <v>0.28000000000000003</v>
      </c>
      <c r="AG135">
        <v>5</v>
      </c>
      <c r="AH135">
        <f>13/15</f>
        <v>0.8666666666666667</v>
      </c>
      <c r="AI135">
        <v>3.38</v>
      </c>
      <c r="AJ135">
        <v>0.77</v>
      </c>
      <c r="AK135">
        <v>4</v>
      </c>
      <c r="AL135">
        <f>13/15</f>
        <v>0.8666666666666667</v>
      </c>
    </row>
    <row r="136" spans="1:38" x14ac:dyDescent="0.25">
      <c r="A136" s="1" t="s">
        <v>8</v>
      </c>
      <c r="B136" s="1" t="s">
        <v>255</v>
      </c>
      <c r="C136" s="1" t="s">
        <v>259</v>
      </c>
      <c r="D136" s="1" t="s">
        <v>11</v>
      </c>
      <c r="E136" s="1" t="s">
        <v>260</v>
      </c>
      <c r="F136" s="1" t="s">
        <v>261</v>
      </c>
      <c r="G136" s="1" t="s">
        <v>14</v>
      </c>
      <c r="H136" s="1" t="s">
        <v>15</v>
      </c>
      <c r="I136" s="4" t="str">
        <f t="shared" si="3"/>
        <v>Link</v>
      </c>
      <c r="J136">
        <v>1</v>
      </c>
    </row>
    <row r="137" spans="1:38" x14ac:dyDescent="0.25">
      <c r="A137" s="1" t="s">
        <v>8</v>
      </c>
      <c r="B137" s="1" t="s">
        <v>262</v>
      </c>
      <c r="C137" s="1" t="s">
        <v>263</v>
      </c>
      <c r="D137" s="1" t="s">
        <v>11</v>
      </c>
      <c r="E137" s="1" t="s">
        <v>264</v>
      </c>
      <c r="F137" s="1" t="s">
        <v>236</v>
      </c>
      <c r="G137" s="1" t="s">
        <v>14</v>
      </c>
      <c r="H137" s="1" t="s">
        <v>15</v>
      </c>
      <c r="I137" s="4" t="str">
        <f t="shared" si="3"/>
        <v>Link</v>
      </c>
      <c r="J137">
        <v>1</v>
      </c>
    </row>
    <row r="138" spans="1:38" x14ac:dyDescent="0.25">
      <c r="A138" s="1" t="s">
        <v>8</v>
      </c>
      <c r="B138" s="1" t="s">
        <v>262</v>
      </c>
      <c r="C138" s="1" t="s">
        <v>265</v>
      </c>
      <c r="D138" s="1" t="s">
        <v>11</v>
      </c>
      <c r="E138" s="1" t="s">
        <v>264</v>
      </c>
      <c r="F138" s="1" t="s">
        <v>236</v>
      </c>
      <c r="G138" s="1" t="s">
        <v>14</v>
      </c>
      <c r="H138" s="1" t="s">
        <v>15</v>
      </c>
      <c r="I138" s="4" t="str">
        <f t="shared" si="3"/>
        <v>Link</v>
      </c>
      <c r="J138">
        <v>1</v>
      </c>
    </row>
    <row r="139" spans="1:38" x14ac:dyDescent="0.25">
      <c r="A139" s="1" t="s">
        <v>8</v>
      </c>
      <c r="B139" s="1" t="s">
        <v>266</v>
      </c>
      <c r="C139" s="1" t="s">
        <v>267</v>
      </c>
      <c r="D139" s="1" t="s">
        <v>268</v>
      </c>
      <c r="E139" s="1" t="s">
        <v>269</v>
      </c>
      <c r="F139" s="1" t="s">
        <v>270</v>
      </c>
      <c r="G139" s="1" t="s">
        <v>14</v>
      </c>
      <c r="H139" s="1" t="s">
        <v>15</v>
      </c>
      <c r="I139" s="4" t="str">
        <f t="shared" si="3"/>
        <v>Link</v>
      </c>
      <c r="J139">
        <v>0</v>
      </c>
      <c r="K139">
        <v>21</v>
      </c>
      <c r="L139">
        <v>3.85</v>
      </c>
      <c r="M139">
        <v>1.04</v>
      </c>
      <c r="N139">
        <f>20/21</f>
        <v>0.95238095238095233</v>
      </c>
      <c r="O139">
        <v>4.0999999999999996</v>
      </c>
      <c r="P139">
        <v>1.1200000000000001</v>
      </c>
      <c r="Q139">
        <v>4</v>
      </c>
      <c r="R139">
        <f>20/21</f>
        <v>0.95238095238095233</v>
      </c>
      <c r="S139">
        <v>4</v>
      </c>
      <c r="T139">
        <v>1.2</v>
      </c>
      <c r="U139">
        <v>4</v>
      </c>
      <c r="V139">
        <f>20/21</f>
        <v>0.95238095238095233</v>
      </c>
      <c r="W139">
        <v>3.85</v>
      </c>
      <c r="X139">
        <v>1.04</v>
      </c>
      <c r="Y139">
        <v>4</v>
      </c>
      <c r="Z139">
        <f>20/21</f>
        <v>0.95238095238095233</v>
      </c>
      <c r="AA139">
        <v>0</v>
      </c>
      <c r="AB139">
        <v>0</v>
      </c>
      <c r="AC139">
        <v>0</v>
      </c>
      <c r="AD139">
        <f>20/21</f>
        <v>0.95238095238095233</v>
      </c>
      <c r="AE139">
        <v>4.21</v>
      </c>
      <c r="AF139">
        <v>1.08</v>
      </c>
      <c r="AG139">
        <v>5</v>
      </c>
      <c r="AH139">
        <f>19/21</f>
        <v>0.90476190476190477</v>
      </c>
      <c r="AI139">
        <v>3.11</v>
      </c>
      <c r="AJ139">
        <v>0.74</v>
      </c>
      <c r="AK139">
        <v>3</v>
      </c>
      <c r="AL139">
        <f>19/21</f>
        <v>0.90476190476190477</v>
      </c>
    </row>
    <row r="140" spans="1:38" x14ac:dyDescent="0.25">
      <c r="A140" s="1" t="s">
        <v>8</v>
      </c>
      <c r="B140" s="1" t="s">
        <v>271</v>
      </c>
      <c r="C140" s="1" t="s">
        <v>272</v>
      </c>
      <c r="D140" s="1" t="s">
        <v>11</v>
      </c>
      <c r="E140" s="1" t="s">
        <v>273</v>
      </c>
      <c r="F140" s="1" t="s">
        <v>274</v>
      </c>
      <c r="G140" s="1" t="s">
        <v>14</v>
      </c>
      <c r="H140" s="1" t="s">
        <v>15</v>
      </c>
      <c r="I140" s="4" t="str">
        <f t="shared" si="3"/>
        <v>Link</v>
      </c>
      <c r="J140">
        <v>1</v>
      </c>
    </row>
    <row r="141" spans="1:38" x14ac:dyDescent="0.25">
      <c r="A141" s="1" t="s">
        <v>8</v>
      </c>
      <c r="B141" s="1" t="s">
        <v>271</v>
      </c>
      <c r="C141" s="1" t="s">
        <v>275</v>
      </c>
      <c r="D141" s="1" t="s">
        <v>11</v>
      </c>
      <c r="E141" s="1" t="s">
        <v>276</v>
      </c>
      <c r="F141" s="1" t="s">
        <v>277</v>
      </c>
      <c r="G141" s="1" t="s">
        <v>14</v>
      </c>
      <c r="H141" s="1" t="s">
        <v>15</v>
      </c>
      <c r="I141" s="4" t="str">
        <f t="shared" si="3"/>
        <v>Link</v>
      </c>
      <c r="J141">
        <v>0</v>
      </c>
      <c r="K141">
        <v>18</v>
      </c>
      <c r="L141">
        <v>4.0999999999999996</v>
      </c>
      <c r="M141">
        <v>0.89</v>
      </c>
      <c r="N141">
        <v>1</v>
      </c>
      <c r="O141">
        <v>4.5599999999999996</v>
      </c>
      <c r="P141">
        <v>0.98</v>
      </c>
      <c r="Q141">
        <v>5</v>
      </c>
      <c r="R141">
        <v>1</v>
      </c>
      <c r="S141">
        <v>4.78</v>
      </c>
      <c r="T141">
        <v>0.94</v>
      </c>
      <c r="U141">
        <v>5</v>
      </c>
      <c r="V141">
        <v>1</v>
      </c>
      <c r="W141">
        <v>4.3899999999999997</v>
      </c>
      <c r="X141">
        <v>0.98</v>
      </c>
      <c r="Y141">
        <v>5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3.67</v>
      </c>
      <c r="AF141">
        <v>1.08</v>
      </c>
      <c r="AG141">
        <v>4</v>
      </c>
      <c r="AH141">
        <v>1</v>
      </c>
      <c r="AI141">
        <v>3.11</v>
      </c>
      <c r="AJ141">
        <v>0.47</v>
      </c>
      <c r="AK141">
        <v>3</v>
      </c>
      <c r="AL141">
        <v>1</v>
      </c>
    </row>
    <row r="142" spans="1:38" x14ac:dyDescent="0.25">
      <c r="A142" s="1" t="s">
        <v>8</v>
      </c>
      <c r="B142" s="1" t="s">
        <v>278</v>
      </c>
      <c r="C142" s="1" t="s">
        <v>279</v>
      </c>
      <c r="D142" s="1" t="s">
        <v>11</v>
      </c>
      <c r="E142" s="1" t="s">
        <v>280</v>
      </c>
      <c r="F142" s="1" t="s">
        <v>281</v>
      </c>
      <c r="G142" s="1" t="s">
        <v>14</v>
      </c>
      <c r="H142" s="1" t="s">
        <v>15</v>
      </c>
      <c r="I142" s="4" t="str">
        <f t="shared" si="3"/>
        <v>Link</v>
      </c>
      <c r="J142">
        <v>1</v>
      </c>
    </row>
    <row r="143" spans="1:38" x14ac:dyDescent="0.25">
      <c r="A143" s="1" t="s">
        <v>8</v>
      </c>
      <c r="B143" s="1" t="s">
        <v>278</v>
      </c>
      <c r="C143" s="1" t="s">
        <v>279</v>
      </c>
      <c r="D143" s="1" t="s">
        <v>16</v>
      </c>
      <c r="E143" s="1" t="s">
        <v>280</v>
      </c>
      <c r="F143" s="1" t="s">
        <v>281</v>
      </c>
      <c r="G143" s="1" t="s">
        <v>14</v>
      </c>
      <c r="H143" s="1" t="s">
        <v>15</v>
      </c>
      <c r="I143" s="4" t="str">
        <f t="shared" si="3"/>
        <v>Link</v>
      </c>
      <c r="J143">
        <v>1</v>
      </c>
    </row>
    <row r="144" spans="1:38" x14ac:dyDescent="0.25">
      <c r="A144" s="1" t="s">
        <v>8</v>
      </c>
      <c r="B144" s="1" t="s">
        <v>278</v>
      </c>
      <c r="C144" s="1" t="s">
        <v>282</v>
      </c>
      <c r="D144" s="1" t="s">
        <v>11</v>
      </c>
      <c r="E144" s="1" t="s">
        <v>283</v>
      </c>
      <c r="F144" s="1" t="s">
        <v>281</v>
      </c>
      <c r="G144" s="1" t="s">
        <v>14</v>
      </c>
      <c r="H144" s="1" t="s">
        <v>15</v>
      </c>
      <c r="I144" s="4" t="str">
        <f t="shared" si="3"/>
        <v>Link</v>
      </c>
      <c r="J144">
        <v>1</v>
      </c>
    </row>
    <row r="145" spans="1:38" x14ac:dyDescent="0.25">
      <c r="A145" s="1" t="s">
        <v>8</v>
      </c>
      <c r="B145" s="1" t="s">
        <v>284</v>
      </c>
      <c r="C145" s="1" t="s">
        <v>285</v>
      </c>
      <c r="D145" s="1" t="s">
        <v>11</v>
      </c>
      <c r="E145" s="1" t="s">
        <v>286</v>
      </c>
      <c r="F145" s="1" t="s">
        <v>287</v>
      </c>
      <c r="G145" s="1" t="s">
        <v>14</v>
      </c>
      <c r="H145" s="1" t="s">
        <v>15</v>
      </c>
      <c r="I145" s="4" t="str">
        <f t="shared" si="3"/>
        <v>Link</v>
      </c>
      <c r="J145">
        <v>0</v>
      </c>
      <c r="K145">
        <v>9</v>
      </c>
      <c r="L145">
        <v>4.18</v>
      </c>
      <c r="M145">
        <v>0.74</v>
      </c>
      <c r="N145">
        <v>1</v>
      </c>
      <c r="O145">
        <v>4.5599999999999996</v>
      </c>
      <c r="P145">
        <v>0.53</v>
      </c>
      <c r="Q145">
        <v>5</v>
      </c>
      <c r="R145">
        <v>1</v>
      </c>
      <c r="S145">
        <v>4.33</v>
      </c>
      <c r="T145">
        <v>1</v>
      </c>
      <c r="U145">
        <v>5</v>
      </c>
      <c r="V145">
        <v>1</v>
      </c>
      <c r="W145">
        <v>4.1100000000000003</v>
      </c>
      <c r="X145">
        <v>1.05</v>
      </c>
      <c r="Y145">
        <v>4</v>
      </c>
      <c r="Z145">
        <v>1</v>
      </c>
      <c r="AA145">
        <v>0</v>
      </c>
      <c r="AB145">
        <v>0</v>
      </c>
      <c r="AC145">
        <v>0</v>
      </c>
      <c r="AD145">
        <f>8/9</f>
        <v>0.88888888888888884</v>
      </c>
      <c r="AE145">
        <v>4.75</v>
      </c>
      <c r="AF145">
        <v>0.46</v>
      </c>
      <c r="AG145">
        <v>5</v>
      </c>
      <c r="AH145">
        <f>8/9</f>
        <v>0.88888888888888884</v>
      </c>
      <c r="AI145">
        <v>3.13</v>
      </c>
      <c r="AJ145">
        <v>0.64</v>
      </c>
      <c r="AK145">
        <v>3</v>
      </c>
      <c r="AL145">
        <f>8/9</f>
        <v>0.88888888888888884</v>
      </c>
    </row>
    <row r="146" spans="1:38" x14ac:dyDescent="0.25">
      <c r="A146" s="1" t="s">
        <v>8</v>
      </c>
      <c r="B146" s="1" t="s">
        <v>284</v>
      </c>
      <c r="C146" s="1" t="s">
        <v>285</v>
      </c>
      <c r="D146" s="1" t="s">
        <v>16</v>
      </c>
      <c r="E146" s="1" t="s">
        <v>286</v>
      </c>
      <c r="F146" s="1" t="s">
        <v>287</v>
      </c>
      <c r="G146" s="1" t="s">
        <v>14</v>
      </c>
      <c r="H146" s="1" t="s">
        <v>15</v>
      </c>
      <c r="I146" s="4" t="str">
        <f t="shared" si="3"/>
        <v>Link</v>
      </c>
      <c r="J146">
        <v>0</v>
      </c>
      <c r="K146">
        <v>6</v>
      </c>
      <c r="L146">
        <v>3.93</v>
      </c>
      <c r="M146">
        <v>0.77</v>
      </c>
      <c r="N146">
        <v>1</v>
      </c>
      <c r="O146">
        <v>4.33</v>
      </c>
      <c r="P146">
        <v>0.82</v>
      </c>
      <c r="Q146">
        <v>4.5</v>
      </c>
      <c r="R146">
        <v>1</v>
      </c>
      <c r="S146">
        <v>4.33</v>
      </c>
      <c r="T146">
        <v>0.82</v>
      </c>
      <c r="U146">
        <v>4.5</v>
      </c>
      <c r="V146">
        <v>1</v>
      </c>
      <c r="W146">
        <v>4</v>
      </c>
      <c r="X146">
        <v>0.63</v>
      </c>
      <c r="Y146">
        <v>4</v>
      </c>
      <c r="Z146">
        <v>1</v>
      </c>
      <c r="AA146">
        <v>0</v>
      </c>
      <c r="AB146">
        <v>0</v>
      </c>
      <c r="AC146">
        <v>0</v>
      </c>
      <c r="AD146">
        <v>1</v>
      </c>
      <c r="AE146">
        <v>4.17</v>
      </c>
      <c r="AF146">
        <v>1.17</v>
      </c>
      <c r="AG146">
        <v>4.5</v>
      </c>
      <c r="AH146">
        <v>1</v>
      </c>
      <c r="AI146">
        <v>2.83</v>
      </c>
      <c r="AJ146">
        <v>0.41</v>
      </c>
      <c r="AK146">
        <v>3</v>
      </c>
      <c r="AL146">
        <v>1</v>
      </c>
    </row>
    <row r="147" spans="1:38" x14ac:dyDescent="0.25">
      <c r="A147" s="1" t="s">
        <v>8</v>
      </c>
      <c r="B147" s="1" t="s">
        <v>284</v>
      </c>
      <c r="C147" s="1" t="s">
        <v>285</v>
      </c>
      <c r="D147" s="1" t="s">
        <v>17</v>
      </c>
      <c r="E147" s="1" t="s">
        <v>286</v>
      </c>
      <c r="F147" s="1" t="s">
        <v>287</v>
      </c>
      <c r="G147" s="1" t="s">
        <v>14</v>
      </c>
      <c r="H147" s="1" t="s">
        <v>15</v>
      </c>
      <c r="I147" s="4" t="str">
        <f t="shared" si="3"/>
        <v>Link</v>
      </c>
      <c r="J147">
        <v>1</v>
      </c>
    </row>
    <row r="148" spans="1:38" x14ac:dyDescent="0.25">
      <c r="A148" s="1" t="s">
        <v>8</v>
      </c>
      <c r="B148" s="1" t="s">
        <v>284</v>
      </c>
      <c r="C148" s="1" t="s">
        <v>288</v>
      </c>
      <c r="D148" s="1" t="s">
        <v>11</v>
      </c>
      <c r="E148" s="1" t="s">
        <v>289</v>
      </c>
      <c r="F148" s="1" t="s">
        <v>290</v>
      </c>
      <c r="G148" s="1" t="s">
        <v>14</v>
      </c>
      <c r="H148" s="1" t="s">
        <v>15</v>
      </c>
      <c r="I148" s="4" t="str">
        <f t="shared" si="3"/>
        <v>Link</v>
      </c>
      <c r="J148">
        <v>0</v>
      </c>
      <c r="K148">
        <v>11</v>
      </c>
      <c r="L148">
        <v>4.22</v>
      </c>
      <c r="M148">
        <v>0.76</v>
      </c>
      <c r="N148">
        <v>1</v>
      </c>
      <c r="O148">
        <v>4.7300000000000004</v>
      </c>
      <c r="P148">
        <v>0.65</v>
      </c>
      <c r="Q148">
        <v>5</v>
      </c>
      <c r="R148">
        <v>1</v>
      </c>
      <c r="S148">
        <v>4</v>
      </c>
      <c r="T148">
        <v>1</v>
      </c>
      <c r="U148">
        <v>4</v>
      </c>
      <c r="V148">
        <v>1</v>
      </c>
      <c r="W148">
        <v>4.3600000000000003</v>
      </c>
      <c r="X148">
        <v>0.81</v>
      </c>
      <c r="Y148">
        <v>5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4.6399999999999997</v>
      </c>
      <c r="AF148">
        <v>0.67</v>
      </c>
      <c r="AG148">
        <v>5</v>
      </c>
      <c r="AH148">
        <v>1</v>
      </c>
      <c r="AI148">
        <v>3.36</v>
      </c>
      <c r="AJ148">
        <v>0.67</v>
      </c>
      <c r="AK148">
        <v>3</v>
      </c>
      <c r="AL148">
        <v>1</v>
      </c>
    </row>
    <row r="149" spans="1:38" x14ac:dyDescent="0.25">
      <c r="A149" s="1" t="s">
        <v>8</v>
      </c>
      <c r="B149" s="1" t="s">
        <v>284</v>
      </c>
      <c r="C149" s="1" t="s">
        <v>288</v>
      </c>
      <c r="D149" s="1" t="s">
        <v>11</v>
      </c>
      <c r="E149" s="1" t="s">
        <v>289</v>
      </c>
      <c r="F149" s="1" t="s">
        <v>662</v>
      </c>
      <c r="G149" s="1" t="s">
        <v>14</v>
      </c>
      <c r="H149" s="1" t="s">
        <v>15</v>
      </c>
      <c r="I149" s="4" t="str">
        <f t="shared" ref="I149" si="4">HYPERLINK(_xlfn.CONCAT("https://asen-jhu.evaluationkit.com/Report/Public/Results?Course=",C149,".",D149,"&amp;Instructor=&amp;TermId=9198&amp;Year=&amp;AreaId=&amp;QuestionKey=&amp;Search=true"),"Link")</f>
        <v>Link</v>
      </c>
      <c r="J149">
        <v>0</v>
      </c>
      <c r="K149">
        <v>11</v>
      </c>
      <c r="L149">
        <v>4.3600000000000003</v>
      </c>
      <c r="M149">
        <v>0.69</v>
      </c>
      <c r="N149">
        <v>1</v>
      </c>
      <c r="O149">
        <v>4.7300000000000004</v>
      </c>
      <c r="P149">
        <v>0.65</v>
      </c>
      <c r="Q149">
        <v>5</v>
      </c>
      <c r="R149">
        <v>1</v>
      </c>
      <c r="S149">
        <v>4.7300000000000004</v>
      </c>
      <c r="T149">
        <v>0.65</v>
      </c>
      <c r="U149">
        <v>5</v>
      </c>
      <c r="V149">
        <v>1</v>
      </c>
      <c r="W149">
        <v>4.3600000000000003</v>
      </c>
      <c r="X149">
        <v>0.81</v>
      </c>
      <c r="Y149">
        <v>5</v>
      </c>
      <c r="Z149">
        <v>1</v>
      </c>
      <c r="AA149">
        <v>0</v>
      </c>
      <c r="AB149">
        <v>0</v>
      </c>
      <c r="AC149">
        <v>0</v>
      </c>
      <c r="AD149">
        <v>1</v>
      </c>
      <c r="AE149">
        <v>4.6399999999999997</v>
      </c>
      <c r="AF149">
        <v>0.67</v>
      </c>
      <c r="AG149">
        <v>5</v>
      </c>
      <c r="AH149">
        <v>1</v>
      </c>
      <c r="AI149">
        <v>3.36</v>
      </c>
      <c r="AJ149">
        <v>0.67</v>
      </c>
      <c r="AK149">
        <v>3</v>
      </c>
      <c r="AL149">
        <v>1</v>
      </c>
    </row>
    <row r="150" spans="1:38" x14ac:dyDescent="0.25">
      <c r="A150" s="1" t="s">
        <v>8</v>
      </c>
      <c r="B150" s="1" t="s">
        <v>284</v>
      </c>
      <c r="C150" s="1" t="s">
        <v>288</v>
      </c>
      <c r="D150" s="1" t="s">
        <v>16</v>
      </c>
      <c r="E150" s="1" t="s">
        <v>289</v>
      </c>
      <c r="F150" s="1" t="s">
        <v>290</v>
      </c>
      <c r="G150" s="1" t="s">
        <v>14</v>
      </c>
      <c r="H150" s="1" t="s">
        <v>15</v>
      </c>
      <c r="I150" s="4" t="str">
        <f t="shared" si="3"/>
        <v>Link</v>
      </c>
      <c r="J150">
        <v>0</v>
      </c>
      <c r="K150">
        <v>11</v>
      </c>
      <c r="L150">
        <v>4.5199999999999996</v>
      </c>
      <c r="M150">
        <v>0.54</v>
      </c>
      <c r="N150">
        <f>10/11</f>
        <v>0.90909090909090906</v>
      </c>
      <c r="O150">
        <v>4.5999999999999996</v>
      </c>
      <c r="P150">
        <v>0.52</v>
      </c>
      <c r="Q150">
        <v>5</v>
      </c>
      <c r="R150">
        <f>10/11</f>
        <v>0.90909090909090906</v>
      </c>
      <c r="S150">
        <v>5</v>
      </c>
      <c r="T150">
        <v>0</v>
      </c>
      <c r="U150">
        <v>5</v>
      </c>
      <c r="V150">
        <f>10/11</f>
        <v>0.90909090909090906</v>
      </c>
      <c r="W150">
        <v>4.5</v>
      </c>
      <c r="X150">
        <v>0.53</v>
      </c>
      <c r="Y150">
        <v>4.5</v>
      </c>
      <c r="Z150">
        <f>10/11</f>
        <v>0.90909090909090906</v>
      </c>
      <c r="AA150">
        <v>0</v>
      </c>
      <c r="AB150">
        <v>0</v>
      </c>
      <c r="AC150">
        <v>0</v>
      </c>
      <c r="AD150">
        <f>10/11</f>
        <v>0.90909090909090906</v>
      </c>
      <c r="AE150">
        <v>4.8</v>
      </c>
      <c r="AF150">
        <v>0.42</v>
      </c>
      <c r="AG150">
        <v>5</v>
      </c>
      <c r="AH150">
        <f>10/11</f>
        <v>0.90909090909090906</v>
      </c>
      <c r="AI150">
        <v>3.7</v>
      </c>
      <c r="AJ150">
        <v>0.67</v>
      </c>
      <c r="AK150">
        <v>4</v>
      </c>
      <c r="AL150">
        <f>10/11</f>
        <v>0.90909090909090906</v>
      </c>
    </row>
    <row r="151" spans="1:38" x14ac:dyDescent="0.25">
      <c r="A151" s="1" t="s">
        <v>8</v>
      </c>
      <c r="B151" s="1" t="s">
        <v>284</v>
      </c>
      <c r="C151" s="1" t="s">
        <v>288</v>
      </c>
      <c r="D151" s="1" t="s">
        <v>16</v>
      </c>
      <c r="E151" s="1" t="s">
        <v>289</v>
      </c>
      <c r="F151" s="1" t="s">
        <v>662</v>
      </c>
      <c r="G151" s="1" t="s">
        <v>14</v>
      </c>
      <c r="H151" s="1" t="s">
        <v>15</v>
      </c>
      <c r="I151" s="4" t="str">
        <f t="shared" ref="I151" si="5">HYPERLINK(_xlfn.CONCAT("https://asen-jhu.evaluationkit.com/Report/Public/Results?Course=",C151,".",D151,"&amp;Instructor=&amp;TermId=9198&amp;Year=&amp;AreaId=&amp;QuestionKey=&amp;Search=true"),"Link")</f>
        <v>Link</v>
      </c>
      <c r="J151">
        <v>0</v>
      </c>
      <c r="K151">
        <v>11</v>
      </c>
      <c r="L151">
        <v>4.4800000000000004</v>
      </c>
      <c r="M151">
        <v>0.51</v>
      </c>
      <c r="N151">
        <f>10/11</f>
        <v>0.90909090909090906</v>
      </c>
      <c r="O151">
        <v>4.5999999999999996</v>
      </c>
      <c r="P151">
        <v>0.52</v>
      </c>
      <c r="Q151">
        <v>5</v>
      </c>
      <c r="R151">
        <f>10/11</f>
        <v>0.90909090909090906</v>
      </c>
      <c r="S151">
        <v>4.8</v>
      </c>
      <c r="T151">
        <v>0.42</v>
      </c>
      <c r="U151">
        <v>5</v>
      </c>
      <c r="V151">
        <f>10/11</f>
        <v>0.90909090909090906</v>
      </c>
      <c r="W151">
        <v>4.5</v>
      </c>
      <c r="X151">
        <v>0.53</v>
      </c>
      <c r="Y151">
        <v>4.5</v>
      </c>
      <c r="Z151">
        <f>10/11</f>
        <v>0.90909090909090906</v>
      </c>
      <c r="AA151">
        <v>0</v>
      </c>
      <c r="AB151">
        <v>0</v>
      </c>
      <c r="AC151">
        <v>0</v>
      </c>
      <c r="AD151">
        <f>10/11</f>
        <v>0.90909090909090906</v>
      </c>
      <c r="AE151">
        <v>4.8</v>
      </c>
      <c r="AF151">
        <v>0.42</v>
      </c>
      <c r="AG151">
        <v>5</v>
      </c>
      <c r="AH151">
        <f>10/11</f>
        <v>0.90909090909090906</v>
      </c>
      <c r="AI151">
        <v>3.7</v>
      </c>
      <c r="AJ151">
        <v>0.67</v>
      </c>
      <c r="AK151">
        <v>4</v>
      </c>
      <c r="AL151">
        <f>10/11</f>
        <v>0.90909090909090906</v>
      </c>
    </row>
    <row r="152" spans="1:38" x14ac:dyDescent="0.25">
      <c r="A152" s="1" t="s">
        <v>8</v>
      </c>
      <c r="B152" s="1" t="s">
        <v>284</v>
      </c>
      <c r="C152" s="1" t="s">
        <v>291</v>
      </c>
      <c r="D152" s="1" t="s">
        <v>11</v>
      </c>
      <c r="E152" s="1" t="s">
        <v>292</v>
      </c>
      <c r="F152" s="1" t="s">
        <v>293</v>
      </c>
      <c r="G152" s="1" t="s">
        <v>14</v>
      </c>
      <c r="H152" s="1" t="s">
        <v>15</v>
      </c>
      <c r="I152" s="4" t="str">
        <f t="shared" si="3"/>
        <v>Link</v>
      </c>
      <c r="J152">
        <v>0</v>
      </c>
      <c r="K152">
        <v>4</v>
      </c>
      <c r="L152">
        <v>4.5999999999999996</v>
      </c>
      <c r="M152">
        <v>0.32</v>
      </c>
      <c r="N152">
        <v>1</v>
      </c>
      <c r="O152">
        <v>5</v>
      </c>
      <c r="P152">
        <v>0</v>
      </c>
      <c r="Q152">
        <v>5</v>
      </c>
      <c r="R152">
        <v>1</v>
      </c>
      <c r="S152">
        <v>5</v>
      </c>
      <c r="T152">
        <v>0</v>
      </c>
      <c r="U152">
        <v>5</v>
      </c>
      <c r="V152">
        <v>1</v>
      </c>
      <c r="W152">
        <v>4.75</v>
      </c>
      <c r="X152">
        <v>0.5</v>
      </c>
      <c r="Y152">
        <v>5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5</v>
      </c>
      <c r="AF152">
        <v>0</v>
      </c>
      <c r="AG152">
        <v>5</v>
      </c>
      <c r="AH152">
        <v>1</v>
      </c>
      <c r="AI152">
        <v>3.5</v>
      </c>
      <c r="AJ152">
        <v>0.57999999999999996</v>
      </c>
      <c r="AK152">
        <v>3.5</v>
      </c>
      <c r="AL152">
        <v>1</v>
      </c>
    </row>
    <row r="153" spans="1:38" x14ac:dyDescent="0.25">
      <c r="A153" s="1" t="s">
        <v>8</v>
      </c>
      <c r="B153" s="1" t="s">
        <v>284</v>
      </c>
      <c r="C153" s="1" t="s">
        <v>291</v>
      </c>
      <c r="D153" s="1" t="s">
        <v>11</v>
      </c>
      <c r="E153" s="1" t="s">
        <v>292</v>
      </c>
      <c r="F153" s="1" t="s">
        <v>296</v>
      </c>
      <c r="G153" s="1" t="s">
        <v>14</v>
      </c>
      <c r="H153" s="1" t="s">
        <v>15</v>
      </c>
      <c r="I153" s="4" t="str">
        <f t="shared" ref="I153" si="6">HYPERLINK(_xlfn.CONCAT("https://asen-jhu.evaluationkit.com/Report/Public/Results?Course=",C153,".",D153,"&amp;Instructor=&amp;TermId=9198&amp;Year=&amp;AreaId=&amp;QuestionKey=&amp;Search=true"),"Link")</f>
        <v>Link</v>
      </c>
      <c r="J153">
        <v>0</v>
      </c>
      <c r="K153">
        <v>4</v>
      </c>
      <c r="L153">
        <v>4.6500000000000004</v>
      </c>
      <c r="M153">
        <v>0.22</v>
      </c>
      <c r="N153">
        <v>1</v>
      </c>
      <c r="O153">
        <v>5</v>
      </c>
      <c r="P153">
        <v>0</v>
      </c>
      <c r="Q153">
        <v>5</v>
      </c>
      <c r="R153">
        <v>1</v>
      </c>
      <c r="S153">
        <v>4.75</v>
      </c>
      <c r="T153">
        <v>0.5</v>
      </c>
      <c r="U153">
        <v>5</v>
      </c>
      <c r="V153">
        <v>1</v>
      </c>
      <c r="W153">
        <v>4.75</v>
      </c>
      <c r="X153">
        <v>0.5</v>
      </c>
      <c r="Y153">
        <v>5</v>
      </c>
      <c r="Z153">
        <v>1</v>
      </c>
      <c r="AA153">
        <v>0</v>
      </c>
      <c r="AB153">
        <v>0</v>
      </c>
      <c r="AC153">
        <v>0</v>
      </c>
      <c r="AD153">
        <v>1</v>
      </c>
      <c r="AE153">
        <v>5</v>
      </c>
      <c r="AF153">
        <v>0</v>
      </c>
      <c r="AG153">
        <v>5</v>
      </c>
      <c r="AH153">
        <v>1</v>
      </c>
      <c r="AI153">
        <v>3.5</v>
      </c>
      <c r="AJ153">
        <v>0.57999999999999996</v>
      </c>
      <c r="AK153">
        <v>3.5</v>
      </c>
      <c r="AL153">
        <v>1</v>
      </c>
    </row>
    <row r="154" spans="1:38" x14ac:dyDescent="0.25">
      <c r="A154" s="1" t="s">
        <v>8</v>
      </c>
      <c r="B154" s="1" t="s">
        <v>284</v>
      </c>
      <c r="C154" s="1" t="s">
        <v>294</v>
      </c>
      <c r="D154" s="1" t="s">
        <v>11</v>
      </c>
      <c r="E154" s="1" t="s">
        <v>295</v>
      </c>
      <c r="F154" s="1" t="s">
        <v>296</v>
      </c>
      <c r="G154" s="1" t="s">
        <v>14</v>
      </c>
      <c r="H154" s="1" t="s">
        <v>15</v>
      </c>
      <c r="I154" s="4" t="str">
        <f t="shared" si="3"/>
        <v>Link</v>
      </c>
      <c r="J154">
        <v>0</v>
      </c>
      <c r="K154">
        <v>5</v>
      </c>
      <c r="L154">
        <v>4.4400000000000004</v>
      </c>
      <c r="M154">
        <v>0.42</v>
      </c>
      <c r="N154">
        <v>1</v>
      </c>
      <c r="O154">
        <v>4.5999999999999996</v>
      </c>
      <c r="P154">
        <v>0.55000000000000004</v>
      </c>
      <c r="Q154">
        <v>5</v>
      </c>
      <c r="R154">
        <v>1</v>
      </c>
      <c r="S154">
        <v>4.8</v>
      </c>
      <c r="T154">
        <v>0.45</v>
      </c>
      <c r="U154">
        <v>5</v>
      </c>
      <c r="V154">
        <v>1</v>
      </c>
      <c r="W154">
        <v>4.4000000000000004</v>
      </c>
      <c r="X154">
        <v>0.55000000000000004</v>
      </c>
      <c r="Y154">
        <v>4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5</v>
      </c>
      <c r="AF154">
        <v>0</v>
      </c>
      <c r="AG154">
        <v>5</v>
      </c>
      <c r="AH154">
        <v>1</v>
      </c>
      <c r="AI154">
        <v>3.4</v>
      </c>
      <c r="AJ154">
        <v>0.55000000000000004</v>
      </c>
      <c r="AK154">
        <v>3</v>
      </c>
      <c r="AL154">
        <v>1</v>
      </c>
    </row>
    <row r="155" spans="1:38" x14ac:dyDescent="0.25">
      <c r="A155" s="1" t="s">
        <v>8</v>
      </c>
      <c r="B155" s="1" t="s">
        <v>284</v>
      </c>
      <c r="C155" s="1" t="s">
        <v>297</v>
      </c>
      <c r="D155" s="1" t="s">
        <v>11</v>
      </c>
      <c r="E155" s="1" t="s">
        <v>298</v>
      </c>
      <c r="F155" s="1" t="s">
        <v>299</v>
      </c>
      <c r="G155" s="1" t="s">
        <v>14</v>
      </c>
      <c r="H155" s="1" t="s">
        <v>15</v>
      </c>
      <c r="I155" s="4" t="str">
        <f t="shared" si="3"/>
        <v>Link</v>
      </c>
      <c r="J155">
        <v>1</v>
      </c>
    </row>
    <row r="156" spans="1:38" x14ac:dyDescent="0.25">
      <c r="A156" s="1" t="s">
        <v>8</v>
      </c>
      <c r="B156" s="1" t="s">
        <v>284</v>
      </c>
      <c r="C156" s="1" t="s">
        <v>300</v>
      </c>
      <c r="D156" s="1" t="s">
        <v>11</v>
      </c>
      <c r="E156" s="1" t="s">
        <v>301</v>
      </c>
      <c r="F156" s="1" t="s">
        <v>302</v>
      </c>
      <c r="G156" s="1" t="s">
        <v>14</v>
      </c>
      <c r="H156" s="1" t="s">
        <v>15</v>
      </c>
      <c r="I156" s="4" t="str">
        <f t="shared" si="3"/>
        <v>Link</v>
      </c>
      <c r="J156">
        <v>0</v>
      </c>
      <c r="K156">
        <v>7</v>
      </c>
      <c r="L156">
        <v>4.62</v>
      </c>
      <c r="M156">
        <v>0.39</v>
      </c>
      <c r="N156">
        <v>1</v>
      </c>
      <c r="O156">
        <v>4.8600000000000003</v>
      </c>
      <c r="P156">
        <v>0.38</v>
      </c>
      <c r="Q156">
        <v>5</v>
      </c>
      <c r="R156">
        <v>1</v>
      </c>
      <c r="S156">
        <v>4.8</v>
      </c>
      <c r="T156">
        <v>0.45</v>
      </c>
      <c r="U156">
        <v>5</v>
      </c>
      <c r="V156">
        <v>1</v>
      </c>
      <c r="W156">
        <v>4.71</v>
      </c>
      <c r="X156">
        <v>0.49</v>
      </c>
      <c r="Y156">
        <v>5</v>
      </c>
      <c r="Z156">
        <v>1</v>
      </c>
      <c r="AA156">
        <v>5</v>
      </c>
      <c r="AB156">
        <v>0</v>
      </c>
      <c r="AC156">
        <v>5</v>
      </c>
      <c r="AD156">
        <v>1</v>
      </c>
      <c r="AE156">
        <v>5</v>
      </c>
      <c r="AF156">
        <v>0</v>
      </c>
      <c r="AG156">
        <v>5</v>
      </c>
      <c r="AH156">
        <v>1</v>
      </c>
      <c r="AI156">
        <v>3.14</v>
      </c>
      <c r="AJ156">
        <v>1.07</v>
      </c>
      <c r="AK156">
        <v>3</v>
      </c>
      <c r="AL156">
        <v>1</v>
      </c>
    </row>
    <row r="157" spans="1:38" x14ac:dyDescent="0.25">
      <c r="A157" s="1" t="s">
        <v>8</v>
      </c>
      <c r="B157" s="1" t="s">
        <v>284</v>
      </c>
      <c r="C157" s="1" t="s">
        <v>300</v>
      </c>
      <c r="D157" s="1" t="s">
        <v>11</v>
      </c>
      <c r="E157" s="1" t="s">
        <v>301</v>
      </c>
      <c r="F157" s="1" t="s">
        <v>663</v>
      </c>
      <c r="G157" s="1" t="s">
        <v>14</v>
      </c>
      <c r="H157" s="1" t="s">
        <v>15</v>
      </c>
      <c r="I157" s="4" t="str">
        <f t="shared" ref="I157" si="7">HYPERLINK(_xlfn.CONCAT("https://asen-jhu.evaluationkit.com/Report/Public/Results?Course=",C157,".",D157,"&amp;Instructor=&amp;TermId=9198&amp;Year=&amp;AreaId=&amp;QuestionKey=&amp;Search=true"),"Link")</f>
        <v>Link</v>
      </c>
      <c r="J157">
        <v>0</v>
      </c>
      <c r="K157">
        <v>7</v>
      </c>
      <c r="L157">
        <v>4.59</v>
      </c>
      <c r="M157">
        <v>0.48</v>
      </c>
      <c r="N157">
        <v>1</v>
      </c>
      <c r="O157">
        <v>4.8600000000000003</v>
      </c>
      <c r="P157">
        <v>0.38</v>
      </c>
      <c r="Q157">
        <v>5</v>
      </c>
      <c r="R157">
        <v>1</v>
      </c>
      <c r="S157">
        <v>5</v>
      </c>
      <c r="T157">
        <v>0</v>
      </c>
      <c r="U157">
        <v>5</v>
      </c>
      <c r="V157">
        <v>1</v>
      </c>
      <c r="W157">
        <v>4.71</v>
      </c>
      <c r="X157">
        <v>0.49</v>
      </c>
      <c r="Y157">
        <v>5</v>
      </c>
      <c r="Z157">
        <v>1</v>
      </c>
      <c r="AA157">
        <v>5</v>
      </c>
      <c r="AB157">
        <v>0</v>
      </c>
      <c r="AC157">
        <v>5</v>
      </c>
      <c r="AD157">
        <v>1</v>
      </c>
      <c r="AE157">
        <v>5</v>
      </c>
      <c r="AF157">
        <v>0</v>
      </c>
      <c r="AG157">
        <v>5</v>
      </c>
      <c r="AH157">
        <v>1</v>
      </c>
      <c r="AI157">
        <v>3.14</v>
      </c>
      <c r="AJ157">
        <v>1.07</v>
      </c>
      <c r="AK157">
        <v>3</v>
      </c>
      <c r="AL157">
        <v>1</v>
      </c>
    </row>
    <row r="158" spans="1:38" x14ac:dyDescent="0.25">
      <c r="A158" s="1" t="s">
        <v>8</v>
      </c>
      <c r="B158" s="1" t="s">
        <v>284</v>
      </c>
      <c r="C158" s="1" t="s">
        <v>303</v>
      </c>
      <c r="D158" s="1" t="s">
        <v>11</v>
      </c>
      <c r="E158" s="1" t="s">
        <v>304</v>
      </c>
      <c r="F158" s="1" t="s">
        <v>305</v>
      </c>
      <c r="G158" s="1" t="s">
        <v>14</v>
      </c>
      <c r="H158" s="1" t="s">
        <v>15</v>
      </c>
      <c r="I158" s="4" t="str">
        <f t="shared" si="3"/>
        <v>Link</v>
      </c>
      <c r="J158">
        <v>0</v>
      </c>
      <c r="K158">
        <v>5</v>
      </c>
      <c r="L158">
        <v>3.96</v>
      </c>
      <c r="M158">
        <v>0.85</v>
      </c>
      <c r="N158">
        <v>1</v>
      </c>
      <c r="O158">
        <v>4</v>
      </c>
      <c r="P158">
        <v>0.71</v>
      </c>
      <c r="Q158">
        <v>4</v>
      </c>
      <c r="R158">
        <v>1</v>
      </c>
      <c r="S158">
        <v>4</v>
      </c>
      <c r="T158">
        <v>0.71</v>
      </c>
      <c r="U158">
        <v>4</v>
      </c>
      <c r="V158">
        <v>1</v>
      </c>
      <c r="W158">
        <v>4.2</v>
      </c>
      <c r="X158">
        <v>1.1000000000000001</v>
      </c>
      <c r="Y158">
        <v>5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4.4000000000000004</v>
      </c>
      <c r="AF158">
        <v>0.89</v>
      </c>
      <c r="AG158">
        <v>5</v>
      </c>
      <c r="AH158">
        <v>1</v>
      </c>
      <c r="AI158">
        <v>3.2</v>
      </c>
      <c r="AJ158">
        <v>0.84</v>
      </c>
      <c r="AK158">
        <v>3</v>
      </c>
      <c r="AL158">
        <v>1</v>
      </c>
    </row>
    <row r="159" spans="1:38" x14ac:dyDescent="0.25">
      <c r="A159" s="1" t="s">
        <v>8</v>
      </c>
      <c r="B159" s="1" t="s">
        <v>284</v>
      </c>
      <c r="C159" s="1" t="s">
        <v>303</v>
      </c>
      <c r="D159" s="1" t="s">
        <v>16</v>
      </c>
      <c r="E159" s="1" t="s">
        <v>304</v>
      </c>
      <c r="F159" s="1" t="s">
        <v>84</v>
      </c>
      <c r="G159" s="1" t="s">
        <v>14</v>
      </c>
      <c r="H159" s="1" t="s">
        <v>15</v>
      </c>
      <c r="I159" s="4" t="str">
        <f t="shared" si="3"/>
        <v>Link</v>
      </c>
      <c r="J159">
        <v>1</v>
      </c>
    </row>
    <row r="160" spans="1:38" x14ac:dyDescent="0.25">
      <c r="A160" s="1" t="s">
        <v>8</v>
      </c>
      <c r="B160" s="1" t="s">
        <v>284</v>
      </c>
      <c r="C160" s="1" t="s">
        <v>306</v>
      </c>
      <c r="D160" s="1" t="s">
        <v>11</v>
      </c>
      <c r="E160" s="1" t="s">
        <v>307</v>
      </c>
      <c r="F160" s="1" t="s">
        <v>308</v>
      </c>
      <c r="G160" s="1" t="s">
        <v>14</v>
      </c>
      <c r="H160" s="1" t="s">
        <v>15</v>
      </c>
      <c r="I160" s="4" t="str">
        <f t="shared" si="3"/>
        <v>Link</v>
      </c>
      <c r="J160">
        <v>1</v>
      </c>
    </row>
    <row r="161" spans="1:38" x14ac:dyDescent="0.25">
      <c r="A161" s="1" t="s">
        <v>8</v>
      </c>
      <c r="B161" s="1" t="s">
        <v>284</v>
      </c>
      <c r="C161" s="1" t="s">
        <v>309</v>
      </c>
      <c r="D161" s="1" t="s">
        <v>11</v>
      </c>
      <c r="E161" s="1" t="s">
        <v>310</v>
      </c>
      <c r="F161" s="1" t="s">
        <v>290</v>
      </c>
      <c r="G161" s="1" t="s">
        <v>14</v>
      </c>
      <c r="H161" s="1" t="s">
        <v>15</v>
      </c>
      <c r="I161" s="4" t="str">
        <f t="shared" si="3"/>
        <v>Link</v>
      </c>
      <c r="J161">
        <v>0</v>
      </c>
      <c r="K161">
        <v>11</v>
      </c>
      <c r="L161">
        <v>4.3600000000000003</v>
      </c>
      <c r="M161">
        <v>0.6</v>
      </c>
      <c r="N161">
        <v>1</v>
      </c>
      <c r="O161">
        <v>4.6399999999999997</v>
      </c>
      <c r="P161">
        <v>0.67</v>
      </c>
      <c r="Q161">
        <v>5</v>
      </c>
      <c r="R161">
        <v>1</v>
      </c>
      <c r="S161">
        <v>4.6399999999999997</v>
      </c>
      <c r="T161">
        <v>0.67</v>
      </c>
      <c r="U161">
        <v>5</v>
      </c>
      <c r="V161">
        <v>1</v>
      </c>
      <c r="W161">
        <v>4.6399999999999997</v>
      </c>
      <c r="X161">
        <v>0.67</v>
      </c>
      <c r="Y161">
        <v>5</v>
      </c>
      <c r="Z161">
        <v>1</v>
      </c>
      <c r="AA161">
        <v>0</v>
      </c>
      <c r="AB161">
        <v>0</v>
      </c>
      <c r="AC161">
        <v>0</v>
      </c>
      <c r="AD161">
        <v>1</v>
      </c>
      <c r="AE161">
        <v>4.6399999999999997</v>
      </c>
      <c r="AF161">
        <v>0.5</v>
      </c>
      <c r="AG161">
        <v>5</v>
      </c>
      <c r="AH161">
        <v>1</v>
      </c>
      <c r="AI161">
        <v>3.27</v>
      </c>
      <c r="AJ161">
        <v>0.47</v>
      </c>
      <c r="AK161">
        <v>3</v>
      </c>
      <c r="AL161">
        <v>1</v>
      </c>
    </row>
    <row r="162" spans="1:38" x14ac:dyDescent="0.25">
      <c r="A162" s="1" t="s">
        <v>8</v>
      </c>
      <c r="B162" s="1" t="s">
        <v>284</v>
      </c>
      <c r="C162" s="1" t="s">
        <v>309</v>
      </c>
      <c r="D162" s="1" t="s">
        <v>16</v>
      </c>
      <c r="E162" s="1" t="s">
        <v>310</v>
      </c>
      <c r="F162" s="1" t="s">
        <v>290</v>
      </c>
      <c r="G162" s="1" t="s">
        <v>14</v>
      </c>
      <c r="H162" s="1" t="s">
        <v>15</v>
      </c>
      <c r="I162" s="4" t="str">
        <f t="shared" si="3"/>
        <v>Link</v>
      </c>
      <c r="J162">
        <v>0</v>
      </c>
      <c r="K162">
        <v>6</v>
      </c>
      <c r="L162">
        <v>4.33</v>
      </c>
      <c r="M162">
        <v>0.69</v>
      </c>
      <c r="N162">
        <v>1</v>
      </c>
      <c r="O162">
        <v>4.67</v>
      </c>
      <c r="P162">
        <v>0.52</v>
      </c>
      <c r="Q162">
        <v>5</v>
      </c>
      <c r="R162">
        <v>1</v>
      </c>
      <c r="S162">
        <v>4.67</v>
      </c>
      <c r="T162">
        <v>0.82</v>
      </c>
      <c r="U162">
        <v>5</v>
      </c>
      <c r="V162">
        <v>1</v>
      </c>
      <c r="W162">
        <v>4.67</v>
      </c>
      <c r="X162">
        <v>0.52</v>
      </c>
      <c r="Y162">
        <v>5</v>
      </c>
      <c r="Z162">
        <v>1</v>
      </c>
      <c r="AA162">
        <v>0</v>
      </c>
      <c r="AB162">
        <v>0</v>
      </c>
      <c r="AC162">
        <v>0</v>
      </c>
      <c r="AD162">
        <v>1</v>
      </c>
      <c r="AE162">
        <v>4.5</v>
      </c>
      <c r="AF162">
        <v>0.84</v>
      </c>
      <c r="AG162">
        <v>5</v>
      </c>
      <c r="AH162">
        <v>1</v>
      </c>
      <c r="AI162">
        <v>3.17</v>
      </c>
      <c r="AJ162">
        <v>0.75</v>
      </c>
      <c r="AK162">
        <v>3</v>
      </c>
      <c r="AL162">
        <v>1</v>
      </c>
    </row>
    <row r="163" spans="1:38" x14ac:dyDescent="0.25">
      <c r="A163" s="1" t="s">
        <v>8</v>
      </c>
      <c r="B163" s="1" t="s">
        <v>284</v>
      </c>
      <c r="C163" s="1" t="s">
        <v>311</v>
      </c>
      <c r="D163" s="1" t="s">
        <v>11</v>
      </c>
      <c r="E163" s="1" t="s">
        <v>312</v>
      </c>
      <c r="F163" s="1" t="s">
        <v>313</v>
      </c>
      <c r="G163" s="1" t="s">
        <v>14</v>
      </c>
      <c r="H163" s="1" t="s">
        <v>15</v>
      </c>
      <c r="I163" s="4" t="str">
        <f t="shared" si="3"/>
        <v>Link</v>
      </c>
      <c r="J163">
        <v>0</v>
      </c>
      <c r="K163">
        <v>8</v>
      </c>
      <c r="L163">
        <v>4.3</v>
      </c>
      <c r="M163">
        <v>0.53</v>
      </c>
      <c r="N163">
        <f>7/8</f>
        <v>0.875</v>
      </c>
      <c r="O163">
        <v>4.71</v>
      </c>
      <c r="P163">
        <v>0.49</v>
      </c>
      <c r="Q163">
        <v>5</v>
      </c>
      <c r="R163">
        <f>7/8</f>
        <v>0.875</v>
      </c>
      <c r="S163">
        <v>4.57</v>
      </c>
      <c r="T163">
        <v>0.53</v>
      </c>
      <c r="U163">
        <v>5</v>
      </c>
      <c r="V163">
        <f>7/8</f>
        <v>0.875</v>
      </c>
      <c r="W163">
        <v>4.83</v>
      </c>
      <c r="X163">
        <v>0.41</v>
      </c>
      <c r="Y163">
        <v>5</v>
      </c>
      <c r="Z163">
        <f>7/8</f>
        <v>0.875</v>
      </c>
      <c r="AA163">
        <v>4</v>
      </c>
      <c r="AB163">
        <v>0</v>
      </c>
      <c r="AC163">
        <v>4</v>
      </c>
      <c r="AD163">
        <f>7/8</f>
        <v>0.875</v>
      </c>
      <c r="AE163">
        <v>5</v>
      </c>
      <c r="AF163">
        <v>0</v>
      </c>
      <c r="AG163">
        <v>5</v>
      </c>
      <c r="AH163">
        <f>6/8</f>
        <v>0.75</v>
      </c>
      <c r="AI163">
        <v>2.67</v>
      </c>
      <c r="AJ163">
        <v>1.21</v>
      </c>
      <c r="AK163">
        <v>2.5</v>
      </c>
      <c r="AL163">
        <f>6/8</f>
        <v>0.75</v>
      </c>
    </row>
    <row r="164" spans="1:38" x14ac:dyDescent="0.25">
      <c r="A164" s="1" t="s">
        <v>8</v>
      </c>
      <c r="B164" s="1" t="s">
        <v>284</v>
      </c>
      <c r="C164" s="1" t="s">
        <v>311</v>
      </c>
      <c r="D164" s="1" t="s">
        <v>16</v>
      </c>
      <c r="E164" s="1" t="s">
        <v>312</v>
      </c>
      <c r="F164" s="1" t="s">
        <v>313</v>
      </c>
      <c r="G164" s="1" t="s">
        <v>14</v>
      </c>
      <c r="H164" s="1" t="s">
        <v>15</v>
      </c>
      <c r="I164" s="4" t="str">
        <f t="shared" si="3"/>
        <v>Link</v>
      </c>
      <c r="J164">
        <v>1</v>
      </c>
    </row>
    <row r="165" spans="1:38" x14ac:dyDescent="0.25">
      <c r="A165" s="1" t="s">
        <v>8</v>
      </c>
      <c r="B165" s="1" t="s">
        <v>284</v>
      </c>
      <c r="C165" s="1" t="s">
        <v>314</v>
      </c>
      <c r="D165" s="1" t="s">
        <v>11</v>
      </c>
      <c r="E165" s="1" t="s">
        <v>315</v>
      </c>
      <c r="F165" s="1" t="s">
        <v>287</v>
      </c>
      <c r="G165" s="1" t="s">
        <v>14</v>
      </c>
      <c r="H165" s="1" t="s">
        <v>15</v>
      </c>
      <c r="I165" s="4" t="str">
        <f t="shared" si="3"/>
        <v>Link</v>
      </c>
      <c r="J165">
        <v>0</v>
      </c>
      <c r="K165">
        <v>10</v>
      </c>
      <c r="L165">
        <v>4.38</v>
      </c>
      <c r="M165">
        <v>0.7</v>
      </c>
      <c r="N165">
        <f>9/10</f>
        <v>0.9</v>
      </c>
      <c r="O165">
        <v>4.67</v>
      </c>
      <c r="P165">
        <v>0.71</v>
      </c>
      <c r="Q165">
        <v>5</v>
      </c>
      <c r="R165">
        <f>9/10</f>
        <v>0.9</v>
      </c>
      <c r="S165">
        <v>4.5599999999999996</v>
      </c>
      <c r="T165">
        <v>1.01</v>
      </c>
      <c r="U165">
        <v>5</v>
      </c>
      <c r="V165">
        <f>9/10</f>
        <v>0.9</v>
      </c>
      <c r="W165">
        <v>4.67</v>
      </c>
      <c r="X165">
        <v>0.5</v>
      </c>
      <c r="Y165">
        <v>5</v>
      </c>
      <c r="Z165">
        <f>9/10</f>
        <v>0.9</v>
      </c>
      <c r="AA165">
        <v>0</v>
      </c>
      <c r="AB165">
        <v>0</v>
      </c>
      <c r="AC165">
        <v>0</v>
      </c>
      <c r="AD165">
        <f>9/10</f>
        <v>0.9</v>
      </c>
      <c r="AE165">
        <v>4.78</v>
      </c>
      <c r="AF165">
        <v>0.44</v>
      </c>
      <c r="AG165">
        <v>5</v>
      </c>
      <c r="AH165">
        <f>9/10</f>
        <v>0.9</v>
      </c>
      <c r="AI165">
        <v>3.22</v>
      </c>
      <c r="AJ165">
        <v>0.83</v>
      </c>
      <c r="AK165">
        <v>3</v>
      </c>
      <c r="AL165">
        <f>9/10</f>
        <v>0.9</v>
      </c>
    </row>
    <row r="166" spans="1:38" x14ac:dyDescent="0.25">
      <c r="A166" s="1" t="s">
        <v>8</v>
      </c>
      <c r="B166" s="1" t="s">
        <v>284</v>
      </c>
      <c r="C166" s="1" t="s">
        <v>316</v>
      </c>
      <c r="D166" s="1" t="s">
        <v>11</v>
      </c>
      <c r="E166" s="1" t="s">
        <v>317</v>
      </c>
      <c r="F166" s="1" t="s">
        <v>318</v>
      </c>
      <c r="G166" s="1" t="s">
        <v>14</v>
      </c>
      <c r="H166" s="1" t="s">
        <v>15</v>
      </c>
      <c r="I166" s="4" t="str">
        <f t="shared" si="3"/>
        <v>Link</v>
      </c>
      <c r="J166">
        <v>0</v>
      </c>
      <c r="K166">
        <v>9</v>
      </c>
      <c r="L166">
        <v>4.29</v>
      </c>
      <c r="M166">
        <v>0.54</v>
      </c>
      <c r="N166">
        <f>8/9</f>
        <v>0.88888888888888884</v>
      </c>
      <c r="O166">
        <v>4.75</v>
      </c>
      <c r="P166">
        <v>0.46</v>
      </c>
      <c r="Q166">
        <v>5</v>
      </c>
      <c r="R166">
        <f>8/9</f>
        <v>0.88888888888888884</v>
      </c>
      <c r="S166">
        <v>4.63</v>
      </c>
      <c r="T166">
        <v>0.52</v>
      </c>
      <c r="U166">
        <v>5</v>
      </c>
      <c r="V166">
        <f>8/9</f>
        <v>0.88888888888888884</v>
      </c>
      <c r="W166">
        <v>55.75</v>
      </c>
      <c r="X166">
        <v>0.46</v>
      </c>
      <c r="Y166">
        <v>5</v>
      </c>
      <c r="Z166">
        <f>8/9</f>
        <v>0.88888888888888884</v>
      </c>
      <c r="AA166">
        <v>0</v>
      </c>
      <c r="AB166">
        <v>0</v>
      </c>
      <c r="AC166">
        <v>0</v>
      </c>
      <c r="AD166">
        <f>8/9</f>
        <v>0.88888888888888884</v>
      </c>
      <c r="AE166">
        <v>4.57</v>
      </c>
      <c r="AF166">
        <v>0.53</v>
      </c>
      <c r="AG166">
        <v>5</v>
      </c>
      <c r="AH166">
        <f>8/9</f>
        <v>0.88888888888888884</v>
      </c>
      <c r="AI166">
        <v>2.75</v>
      </c>
      <c r="AJ166">
        <v>0.71</v>
      </c>
      <c r="AK166">
        <v>3</v>
      </c>
      <c r="AL166">
        <f>8/9</f>
        <v>0.88888888888888884</v>
      </c>
    </row>
    <row r="167" spans="1:38" x14ac:dyDescent="0.25">
      <c r="A167" s="1" t="s">
        <v>8</v>
      </c>
      <c r="B167" s="1" t="s">
        <v>284</v>
      </c>
      <c r="C167" s="1" t="s">
        <v>319</v>
      </c>
      <c r="D167" s="1" t="s">
        <v>11</v>
      </c>
      <c r="E167" s="1" t="s">
        <v>320</v>
      </c>
      <c r="F167" s="1" t="s">
        <v>321</v>
      </c>
      <c r="G167" s="1" t="s">
        <v>14</v>
      </c>
      <c r="H167" s="1" t="s">
        <v>15</v>
      </c>
      <c r="I167" s="4" t="str">
        <f t="shared" si="3"/>
        <v>Link</v>
      </c>
      <c r="J167">
        <v>0</v>
      </c>
      <c r="K167">
        <v>6</v>
      </c>
      <c r="L167">
        <v>4.17</v>
      </c>
      <c r="M167">
        <v>0.85</v>
      </c>
      <c r="N167">
        <v>1</v>
      </c>
      <c r="O167">
        <v>4.33</v>
      </c>
      <c r="P167">
        <v>0.82</v>
      </c>
      <c r="Q167">
        <v>4.5</v>
      </c>
      <c r="R167">
        <v>1</v>
      </c>
      <c r="S167">
        <v>4.5</v>
      </c>
      <c r="T167">
        <v>0.84</v>
      </c>
      <c r="U167">
        <v>5</v>
      </c>
      <c r="V167">
        <v>1</v>
      </c>
      <c r="W167">
        <v>4.5</v>
      </c>
      <c r="X167">
        <v>0.55000000000000004</v>
      </c>
      <c r="Y167">
        <v>4.5</v>
      </c>
      <c r="Z167">
        <v>1</v>
      </c>
      <c r="AA167">
        <v>4.33</v>
      </c>
      <c r="AB167">
        <v>0.82</v>
      </c>
      <c r="AC167">
        <v>4.5</v>
      </c>
      <c r="AD167">
        <v>1</v>
      </c>
      <c r="AE167">
        <v>4</v>
      </c>
      <c r="AF167">
        <v>1.55</v>
      </c>
      <c r="AG167">
        <v>4.5</v>
      </c>
      <c r="AH167">
        <v>1</v>
      </c>
      <c r="AI167">
        <v>3.33</v>
      </c>
      <c r="AJ167">
        <v>0.52</v>
      </c>
      <c r="AK167">
        <v>3</v>
      </c>
      <c r="AL167">
        <v>1</v>
      </c>
    </row>
    <row r="168" spans="1:38" x14ac:dyDescent="0.25">
      <c r="A168" s="1" t="s">
        <v>8</v>
      </c>
      <c r="B168" s="1" t="s">
        <v>284</v>
      </c>
      <c r="C168" s="1" t="s">
        <v>322</v>
      </c>
      <c r="D168" s="1" t="s">
        <v>11</v>
      </c>
      <c r="E168" s="1" t="s">
        <v>323</v>
      </c>
      <c r="F168" s="1" t="s">
        <v>324</v>
      </c>
      <c r="G168" s="1" t="s">
        <v>14</v>
      </c>
      <c r="H168" s="1" t="s">
        <v>15</v>
      </c>
      <c r="I168" s="4" t="str">
        <f t="shared" si="3"/>
        <v>Link</v>
      </c>
      <c r="J168">
        <v>0</v>
      </c>
      <c r="K168">
        <v>12</v>
      </c>
      <c r="L168">
        <v>4.2</v>
      </c>
      <c r="M168">
        <v>1.07</v>
      </c>
      <c r="N168">
        <v>1</v>
      </c>
      <c r="O168">
        <v>4.5</v>
      </c>
      <c r="P168">
        <v>1.17</v>
      </c>
      <c r="Q168">
        <v>5</v>
      </c>
      <c r="R168">
        <v>1</v>
      </c>
      <c r="S168">
        <v>4.5</v>
      </c>
      <c r="T168">
        <v>1.17</v>
      </c>
      <c r="U168">
        <v>5</v>
      </c>
      <c r="V168">
        <v>1</v>
      </c>
      <c r="W168">
        <v>4</v>
      </c>
      <c r="X168">
        <v>1.28</v>
      </c>
      <c r="Y168">
        <v>4.5</v>
      </c>
      <c r="Z168">
        <v>1</v>
      </c>
      <c r="AA168">
        <v>4.58</v>
      </c>
      <c r="AB168">
        <v>0.9</v>
      </c>
      <c r="AC168">
        <v>5</v>
      </c>
      <c r="AD168">
        <v>1</v>
      </c>
      <c r="AE168">
        <v>4.55</v>
      </c>
      <c r="AF168">
        <v>1.21</v>
      </c>
      <c r="AG168">
        <v>5</v>
      </c>
      <c r="AH168">
        <v>1</v>
      </c>
      <c r="AI168">
        <v>3.09</v>
      </c>
      <c r="AJ168">
        <v>0.7</v>
      </c>
      <c r="AK168">
        <v>3</v>
      </c>
      <c r="AL168">
        <v>1</v>
      </c>
    </row>
    <row r="169" spans="1:38" x14ac:dyDescent="0.25">
      <c r="A169" s="1" t="s">
        <v>8</v>
      </c>
      <c r="B169" s="1" t="s">
        <v>284</v>
      </c>
      <c r="C169" s="1" t="s">
        <v>325</v>
      </c>
      <c r="D169" s="1" t="s">
        <v>11</v>
      </c>
      <c r="E169" s="1" t="s">
        <v>326</v>
      </c>
      <c r="F169" s="1" t="s">
        <v>308</v>
      </c>
      <c r="G169" s="1" t="s">
        <v>14</v>
      </c>
      <c r="H169" s="1" t="s">
        <v>15</v>
      </c>
      <c r="I169" s="4" t="str">
        <f t="shared" si="3"/>
        <v>Link</v>
      </c>
      <c r="J169">
        <v>0</v>
      </c>
      <c r="K169">
        <v>21</v>
      </c>
      <c r="L169">
        <v>4.46</v>
      </c>
      <c r="M169">
        <v>0.62</v>
      </c>
      <c r="N169">
        <f>19/21</f>
        <v>0.90476190476190477</v>
      </c>
      <c r="O169">
        <v>4.79</v>
      </c>
      <c r="P169">
        <v>0.54</v>
      </c>
      <c r="Q169">
        <v>5</v>
      </c>
      <c r="R169">
        <f>19/21</f>
        <v>0.90476190476190477</v>
      </c>
      <c r="S169">
        <v>4.84</v>
      </c>
      <c r="T169">
        <v>0.5</v>
      </c>
      <c r="U169">
        <v>5</v>
      </c>
      <c r="V169">
        <f>19/21</f>
        <v>0.90476190476190477</v>
      </c>
      <c r="W169">
        <v>4.63</v>
      </c>
      <c r="X169">
        <v>0.5</v>
      </c>
      <c r="Y169">
        <v>5</v>
      </c>
      <c r="Z169">
        <f>19/21</f>
        <v>0.90476190476190477</v>
      </c>
      <c r="AA169">
        <v>4.3</v>
      </c>
      <c r="AB169">
        <v>0.67</v>
      </c>
      <c r="AC169">
        <v>4</v>
      </c>
      <c r="AD169">
        <f>19/21</f>
        <v>0.90476190476190477</v>
      </c>
      <c r="AE169">
        <v>4.79</v>
      </c>
      <c r="AF169">
        <v>0.54</v>
      </c>
      <c r="AG169">
        <v>5</v>
      </c>
      <c r="AH169">
        <f>19/21</f>
        <v>0.90476190476190477</v>
      </c>
      <c r="AI169">
        <v>3.42</v>
      </c>
      <c r="AJ169">
        <v>0.96</v>
      </c>
      <c r="AK169">
        <v>3</v>
      </c>
      <c r="AL169">
        <f>19/21</f>
        <v>0.90476190476190477</v>
      </c>
    </row>
    <row r="170" spans="1:38" x14ac:dyDescent="0.25">
      <c r="A170" s="1" t="s">
        <v>8</v>
      </c>
      <c r="B170" s="1" t="s">
        <v>284</v>
      </c>
      <c r="C170" s="1" t="s">
        <v>325</v>
      </c>
      <c r="D170" s="1" t="s">
        <v>16</v>
      </c>
      <c r="E170" s="1" t="s">
        <v>326</v>
      </c>
      <c r="F170" s="1" t="s">
        <v>308</v>
      </c>
      <c r="G170" s="1" t="s">
        <v>14</v>
      </c>
      <c r="H170" s="1" t="s">
        <v>15</v>
      </c>
      <c r="I170" s="4" t="str">
        <f t="shared" si="3"/>
        <v>Link</v>
      </c>
      <c r="J170">
        <v>1</v>
      </c>
    </row>
    <row r="171" spans="1:38" x14ac:dyDescent="0.25">
      <c r="A171" s="1" t="s">
        <v>8</v>
      </c>
      <c r="B171" s="1" t="s">
        <v>284</v>
      </c>
      <c r="C171" s="1" t="s">
        <v>327</v>
      </c>
      <c r="D171" s="1" t="s">
        <v>11</v>
      </c>
      <c r="E171" s="1" t="s">
        <v>328</v>
      </c>
      <c r="F171" s="1" t="s">
        <v>302</v>
      </c>
      <c r="G171" s="1" t="s">
        <v>14</v>
      </c>
      <c r="H171" s="1" t="s">
        <v>15</v>
      </c>
      <c r="I171" s="4" t="str">
        <f t="shared" si="3"/>
        <v>Link</v>
      </c>
      <c r="J171">
        <v>0</v>
      </c>
      <c r="K171">
        <v>5</v>
      </c>
      <c r="L171">
        <v>4.7300000000000004</v>
      </c>
      <c r="M171">
        <v>0.11</v>
      </c>
      <c r="N171">
        <v>1</v>
      </c>
      <c r="O171">
        <v>5</v>
      </c>
      <c r="P171">
        <v>0</v>
      </c>
      <c r="Q171">
        <v>5</v>
      </c>
      <c r="R171">
        <v>1</v>
      </c>
      <c r="S171">
        <v>5</v>
      </c>
      <c r="T171">
        <v>0</v>
      </c>
      <c r="U171">
        <v>5</v>
      </c>
      <c r="V171">
        <v>1</v>
      </c>
      <c r="W171">
        <v>5</v>
      </c>
      <c r="X171">
        <v>0</v>
      </c>
      <c r="Y171">
        <v>5</v>
      </c>
      <c r="Z171">
        <v>1</v>
      </c>
      <c r="AA171">
        <v>5</v>
      </c>
      <c r="AB171">
        <v>0</v>
      </c>
      <c r="AC171">
        <v>5</v>
      </c>
      <c r="AD171">
        <v>1</v>
      </c>
      <c r="AE171">
        <v>5</v>
      </c>
      <c r="AF171">
        <v>0</v>
      </c>
      <c r="AG171">
        <v>5</v>
      </c>
      <c r="AH171">
        <v>1</v>
      </c>
      <c r="AI171">
        <v>3.4</v>
      </c>
      <c r="AJ171">
        <v>0.55000000000000004</v>
      </c>
      <c r="AK171">
        <v>3</v>
      </c>
      <c r="AL171">
        <v>1</v>
      </c>
    </row>
    <row r="172" spans="1:38" x14ac:dyDescent="0.25">
      <c r="A172" s="1" t="s">
        <v>8</v>
      </c>
      <c r="B172" s="1" t="s">
        <v>284</v>
      </c>
      <c r="C172" s="1" t="s">
        <v>329</v>
      </c>
      <c r="D172" s="1" t="s">
        <v>11</v>
      </c>
      <c r="E172" s="1" t="s">
        <v>330</v>
      </c>
      <c r="F172" s="1" t="s">
        <v>331</v>
      </c>
      <c r="G172" s="1" t="s">
        <v>14</v>
      </c>
      <c r="H172" s="1" t="s">
        <v>15</v>
      </c>
      <c r="I172" s="4" t="str">
        <f t="shared" si="3"/>
        <v>Link</v>
      </c>
      <c r="J172">
        <v>1</v>
      </c>
    </row>
    <row r="173" spans="1:38" x14ac:dyDescent="0.25">
      <c r="A173" s="1" t="s">
        <v>8</v>
      </c>
      <c r="B173" s="1" t="s">
        <v>284</v>
      </c>
      <c r="C173" s="1" t="s">
        <v>329</v>
      </c>
      <c r="D173" s="1" t="s">
        <v>16</v>
      </c>
      <c r="E173" s="1" t="s">
        <v>330</v>
      </c>
      <c r="F173" s="1" t="s">
        <v>332</v>
      </c>
      <c r="G173" s="1" t="s">
        <v>14</v>
      </c>
      <c r="H173" s="1" t="s">
        <v>15</v>
      </c>
      <c r="I173" s="4" t="str">
        <f t="shared" si="3"/>
        <v>Link</v>
      </c>
      <c r="J173">
        <v>1</v>
      </c>
    </row>
    <row r="174" spans="1:38" x14ac:dyDescent="0.25">
      <c r="A174" s="1" t="s">
        <v>8</v>
      </c>
      <c r="B174" s="1" t="s">
        <v>284</v>
      </c>
      <c r="C174" s="1" t="s">
        <v>333</v>
      </c>
      <c r="D174" s="1" t="s">
        <v>11</v>
      </c>
      <c r="E174" s="1" t="s">
        <v>334</v>
      </c>
      <c r="F174" s="1" t="s">
        <v>331</v>
      </c>
      <c r="G174" s="1" t="s">
        <v>14</v>
      </c>
      <c r="H174" s="1" t="s">
        <v>15</v>
      </c>
      <c r="I174" s="4" t="str">
        <f t="shared" si="3"/>
        <v>Link</v>
      </c>
      <c r="J174">
        <v>1</v>
      </c>
    </row>
    <row r="175" spans="1:38" x14ac:dyDescent="0.25">
      <c r="A175" s="1" t="s">
        <v>8</v>
      </c>
      <c r="B175" s="1" t="s">
        <v>335</v>
      </c>
      <c r="C175" s="1" t="s">
        <v>336</v>
      </c>
      <c r="D175" s="1" t="s">
        <v>11</v>
      </c>
      <c r="E175" s="1" t="s">
        <v>337</v>
      </c>
      <c r="F175" s="1" t="s">
        <v>338</v>
      </c>
      <c r="G175" s="1" t="s">
        <v>14</v>
      </c>
      <c r="H175" s="1" t="s">
        <v>15</v>
      </c>
      <c r="I175" s="4" t="str">
        <f t="shared" si="3"/>
        <v>Link</v>
      </c>
      <c r="J175">
        <v>0</v>
      </c>
      <c r="K175">
        <v>8</v>
      </c>
      <c r="L175">
        <v>4.29</v>
      </c>
      <c r="M175">
        <v>0.83</v>
      </c>
      <c r="N175">
        <f>7/8</f>
        <v>0.875</v>
      </c>
      <c r="O175">
        <v>4.71</v>
      </c>
      <c r="P175">
        <v>0.76</v>
      </c>
      <c r="Q175">
        <v>5</v>
      </c>
      <c r="R175">
        <f>7/8</f>
        <v>0.875</v>
      </c>
      <c r="S175">
        <v>4.71</v>
      </c>
      <c r="T175">
        <v>0.76</v>
      </c>
      <c r="U175">
        <v>5</v>
      </c>
      <c r="V175">
        <f>7/8</f>
        <v>0.875</v>
      </c>
      <c r="W175">
        <v>4.29</v>
      </c>
      <c r="X175">
        <v>0.76</v>
      </c>
      <c r="Y175">
        <v>4</v>
      </c>
      <c r="Z175">
        <f>7/8</f>
        <v>0.875</v>
      </c>
      <c r="AA175">
        <v>0</v>
      </c>
      <c r="AB175">
        <v>0</v>
      </c>
      <c r="AC175">
        <v>0</v>
      </c>
      <c r="AD175">
        <f>7/8</f>
        <v>0.875</v>
      </c>
      <c r="AE175">
        <v>4.43</v>
      </c>
      <c r="AF175">
        <v>0.79</v>
      </c>
      <c r="AG175">
        <v>5</v>
      </c>
      <c r="AH175">
        <f>7/8</f>
        <v>0.875</v>
      </c>
      <c r="AI175">
        <v>3.29</v>
      </c>
      <c r="AJ175">
        <v>1.1100000000000001</v>
      </c>
      <c r="AK175">
        <v>3</v>
      </c>
      <c r="AL175">
        <f>7/8</f>
        <v>0.875</v>
      </c>
    </row>
    <row r="176" spans="1:38" x14ac:dyDescent="0.25">
      <c r="A176" s="1" t="s">
        <v>8</v>
      </c>
      <c r="B176" s="1" t="s">
        <v>339</v>
      </c>
      <c r="C176" s="1" t="s">
        <v>340</v>
      </c>
      <c r="D176" s="1" t="s">
        <v>11</v>
      </c>
      <c r="E176" s="1" t="s">
        <v>341</v>
      </c>
      <c r="F176" s="1" t="s">
        <v>342</v>
      </c>
      <c r="G176" s="1" t="s">
        <v>14</v>
      </c>
      <c r="H176" s="1" t="s">
        <v>15</v>
      </c>
      <c r="I176" s="4" t="str">
        <f t="shared" si="3"/>
        <v>Link</v>
      </c>
      <c r="J176">
        <v>1</v>
      </c>
    </row>
    <row r="177" spans="1:38" x14ac:dyDescent="0.25">
      <c r="A177" s="1" t="s">
        <v>8</v>
      </c>
      <c r="B177" s="1" t="s">
        <v>339</v>
      </c>
      <c r="C177" s="1" t="s">
        <v>343</v>
      </c>
      <c r="D177" s="1" t="s">
        <v>11</v>
      </c>
      <c r="E177" s="1" t="s">
        <v>344</v>
      </c>
      <c r="F177" s="1" t="s">
        <v>345</v>
      </c>
      <c r="G177" s="1" t="s">
        <v>14</v>
      </c>
      <c r="H177" s="1" t="s">
        <v>15</v>
      </c>
      <c r="I177" s="4" t="str">
        <f t="shared" si="3"/>
        <v>Link</v>
      </c>
      <c r="J177">
        <v>0</v>
      </c>
      <c r="K177">
        <v>16</v>
      </c>
      <c r="L177">
        <v>4.45</v>
      </c>
      <c r="M177">
        <v>0.64</v>
      </c>
      <c r="N177">
        <v>1</v>
      </c>
      <c r="O177">
        <v>4.63</v>
      </c>
      <c r="P177">
        <v>0.72</v>
      </c>
      <c r="Q177">
        <v>5</v>
      </c>
      <c r="R177">
        <v>1</v>
      </c>
      <c r="S177">
        <v>4.5599999999999996</v>
      </c>
      <c r="T177">
        <v>0.73</v>
      </c>
      <c r="U177">
        <v>5</v>
      </c>
      <c r="V177">
        <v>1</v>
      </c>
      <c r="W177">
        <v>4.6900000000000004</v>
      </c>
      <c r="X177">
        <v>0.6</v>
      </c>
      <c r="Y177">
        <v>5</v>
      </c>
      <c r="Z177">
        <v>1</v>
      </c>
      <c r="AA177">
        <v>0</v>
      </c>
      <c r="AB177">
        <v>0</v>
      </c>
      <c r="AC177">
        <v>0</v>
      </c>
      <c r="AD177">
        <v>1</v>
      </c>
      <c r="AE177">
        <v>4.75</v>
      </c>
      <c r="AF177">
        <v>0.45</v>
      </c>
      <c r="AG177">
        <v>5</v>
      </c>
      <c r="AH177">
        <v>1</v>
      </c>
      <c r="AI177">
        <v>3.63</v>
      </c>
      <c r="AJ177">
        <v>0.72</v>
      </c>
      <c r="AK177">
        <v>3.5</v>
      </c>
      <c r="AL177">
        <v>1</v>
      </c>
    </row>
    <row r="178" spans="1:38" x14ac:dyDescent="0.25">
      <c r="A178" s="1" t="s">
        <v>8</v>
      </c>
      <c r="B178" s="1" t="s">
        <v>346</v>
      </c>
      <c r="C178" s="1" t="s">
        <v>347</v>
      </c>
      <c r="D178" s="1" t="s">
        <v>11</v>
      </c>
      <c r="E178" s="1" t="s">
        <v>348</v>
      </c>
      <c r="F178" s="1" t="s">
        <v>349</v>
      </c>
      <c r="G178" s="1" t="s">
        <v>14</v>
      </c>
      <c r="H178" s="1" t="s">
        <v>15</v>
      </c>
      <c r="I178" s="4" t="str">
        <f t="shared" si="3"/>
        <v>Link</v>
      </c>
      <c r="J178">
        <v>0</v>
      </c>
      <c r="K178">
        <v>13</v>
      </c>
      <c r="L178">
        <v>3.78</v>
      </c>
      <c r="M178">
        <v>0.92</v>
      </c>
      <c r="N178">
        <f>12/13</f>
        <v>0.92307692307692313</v>
      </c>
      <c r="O178">
        <v>3.42</v>
      </c>
      <c r="P178">
        <v>1.24</v>
      </c>
      <c r="Q178">
        <v>4</v>
      </c>
      <c r="R178">
        <f>12/13</f>
        <v>0.92307692307692313</v>
      </c>
      <c r="S178">
        <v>3.5</v>
      </c>
      <c r="T178">
        <v>1.0900000000000001</v>
      </c>
      <c r="U178">
        <v>3</v>
      </c>
      <c r="V178">
        <f>12/13</f>
        <v>0.92307692307692313</v>
      </c>
      <c r="W178">
        <v>3.92</v>
      </c>
      <c r="X178">
        <v>0.9</v>
      </c>
      <c r="Y178">
        <v>4</v>
      </c>
      <c r="Z178">
        <f>12/13</f>
        <v>0.92307692307692313</v>
      </c>
      <c r="AA178">
        <v>4.42</v>
      </c>
      <c r="AB178">
        <v>0.67</v>
      </c>
      <c r="AC178">
        <v>4.5</v>
      </c>
      <c r="AD178">
        <f>12/13</f>
        <v>0.92307692307692313</v>
      </c>
      <c r="AE178">
        <v>4.08</v>
      </c>
      <c r="AF178">
        <v>1</v>
      </c>
      <c r="AG178">
        <v>4</v>
      </c>
      <c r="AH178">
        <f>12/13</f>
        <v>0.92307692307692313</v>
      </c>
      <c r="AI178">
        <v>3.33</v>
      </c>
      <c r="AJ178">
        <v>0.65</v>
      </c>
      <c r="AK178">
        <v>3</v>
      </c>
      <c r="AL178">
        <f>12/13</f>
        <v>0.92307692307692313</v>
      </c>
    </row>
    <row r="179" spans="1:38" x14ac:dyDescent="0.25">
      <c r="A179" s="1" t="s">
        <v>8</v>
      </c>
      <c r="B179" s="1" t="s">
        <v>346</v>
      </c>
      <c r="C179" s="1" t="s">
        <v>347</v>
      </c>
      <c r="D179" s="1" t="s">
        <v>16</v>
      </c>
      <c r="E179" s="1" t="s">
        <v>348</v>
      </c>
      <c r="F179" s="1" t="s">
        <v>349</v>
      </c>
      <c r="G179" s="1" t="s">
        <v>14</v>
      </c>
      <c r="H179" s="1" t="s">
        <v>15</v>
      </c>
      <c r="I179" s="4" t="str">
        <f t="shared" si="3"/>
        <v>Link</v>
      </c>
      <c r="J179">
        <v>0</v>
      </c>
      <c r="K179">
        <v>15</v>
      </c>
      <c r="L179">
        <v>4.0599999999999996</v>
      </c>
      <c r="M179">
        <v>0.84</v>
      </c>
      <c r="N179">
        <f>13/15</f>
        <v>0.8666666666666667</v>
      </c>
      <c r="O179">
        <v>3.92</v>
      </c>
      <c r="P179">
        <v>0.9</v>
      </c>
      <c r="Q179">
        <v>4</v>
      </c>
      <c r="R179">
        <f>12/15</f>
        <v>0.8</v>
      </c>
      <c r="S179">
        <v>3.67</v>
      </c>
      <c r="T179">
        <v>1.07</v>
      </c>
      <c r="U179">
        <v>4</v>
      </c>
      <c r="V179">
        <f>12/15</f>
        <v>0.8</v>
      </c>
      <c r="W179">
        <v>4.25</v>
      </c>
      <c r="X179">
        <v>0.87</v>
      </c>
      <c r="Y179">
        <v>4.5</v>
      </c>
      <c r="Z179">
        <f>12/15</f>
        <v>0.8</v>
      </c>
      <c r="AA179">
        <v>4.58</v>
      </c>
      <c r="AB179">
        <v>0.9</v>
      </c>
      <c r="AC179">
        <v>5</v>
      </c>
      <c r="AD179">
        <f>13/15</f>
        <v>0.8666666666666667</v>
      </c>
      <c r="AE179">
        <v>4.54</v>
      </c>
      <c r="AF179">
        <v>0.66</v>
      </c>
      <c r="AG179">
        <v>5</v>
      </c>
      <c r="AH179">
        <f>13/15</f>
        <v>0.8666666666666667</v>
      </c>
      <c r="AI179">
        <v>3.38</v>
      </c>
      <c r="AJ179">
        <v>0.65</v>
      </c>
      <c r="AK179">
        <v>3</v>
      </c>
      <c r="AL179">
        <f>13/15</f>
        <v>0.8666666666666667</v>
      </c>
    </row>
    <row r="180" spans="1:38" x14ac:dyDescent="0.25">
      <c r="A180" s="1" t="s">
        <v>8</v>
      </c>
      <c r="B180" s="1" t="s">
        <v>346</v>
      </c>
      <c r="C180" s="1" t="s">
        <v>347</v>
      </c>
      <c r="D180" s="1" t="s">
        <v>17</v>
      </c>
      <c r="E180" s="1" t="s">
        <v>348</v>
      </c>
      <c r="F180" s="1" t="s">
        <v>349</v>
      </c>
      <c r="G180" s="1" t="s">
        <v>14</v>
      </c>
      <c r="H180" s="1" t="s">
        <v>15</v>
      </c>
      <c r="I180" s="4" t="str">
        <f t="shared" si="3"/>
        <v>Link</v>
      </c>
      <c r="J180">
        <v>0</v>
      </c>
      <c r="K180">
        <v>14</v>
      </c>
      <c r="L180">
        <v>3.73</v>
      </c>
      <c r="M180">
        <v>1.07</v>
      </c>
      <c r="N180">
        <v>1</v>
      </c>
      <c r="O180">
        <v>3.21</v>
      </c>
      <c r="P180">
        <v>1.37</v>
      </c>
      <c r="Q180">
        <v>3</v>
      </c>
      <c r="R180">
        <v>1</v>
      </c>
      <c r="S180">
        <v>2.79</v>
      </c>
      <c r="T180">
        <v>1.19</v>
      </c>
      <c r="U180">
        <v>3</v>
      </c>
      <c r="V180">
        <v>1</v>
      </c>
      <c r="W180">
        <v>3.62</v>
      </c>
      <c r="X180">
        <v>1.39</v>
      </c>
      <c r="Y180">
        <v>4</v>
      </c>
      <c r="Z180">
        <f>13/14</f>
        <v>0.9285714285714286</v>
      </c>
      <c r="AA180">
        <v>4.71</v>
      </c>
      <c r="AB180">
        <v>0.61</v>
      </c>
      <c r="AC180">
        <v>5</v>
      </c>
      <c r="AD180">
        <v>1</v>
      </c>
      <c r="AE180">
        <v>4.29</v>
      </c>
      <c r="AF180">
        <v>1.1399999999999999</v>
      </c>
      <c r="AG180">
        <v>5</v>
      </c>
      <c r="AH180">
        <v>1</v>
      </c>
      <c r="AI180">
        <v>3.79</v>
      </c>
      <c r="AJ180">
        <v>0.7</v>
      </c>
      <c r="AK180">
        <v>4</v>
      </c>
      <c r="AL180">
        <v>1</v>
      </c>
    </row>
    <row r="181" spans="1:38" x14ac:dyDescent="0.25">
      <c r="A181" s="1" t="s">
        <v>8</v>
      </c>
      <c r="B181" s="1" t="s">
        <v>346</v>
      </c>
      <c r="C181" s="1" t="s">
        <v>347</v>
      </c>
      <c r="D181" s="1" t="s">
        <v>18</v>
      </c>
      <c r="E181" s="1" t="s">
        <v>348</v>
      </c>
      <c r="F181" s="1" t="s">
        <v>349</v>
      </c>
      <c r="G181" s="1" t="s">
        <v>14</v>
      </c>
      <c r="H181" s="1" t="s">
        <v>15</v>
      </c>
      <c r="I181" s="4" t="str">
        <f t="shared" si="3"/>
        <v>Link</v>
      </c>
      <c r="J181">
        <v>0</v>
      </c>
      <c r="K181">
        <v>10</v>
      </c>
      <c r="L181">
        <v>4.13</v>
      </c>
      <c r="M181">
        <v>0.78</v>
      </c>
      <c r="N181">
        <f>9/10</f>
        <v>0.9</v>
      </c>
      <c r="O181">
        <v>4.22</v>
      </c>
      <c r="P181">
        <v>0.83</v>
      </c>
      <c r="Q181">
        <v>4</v>
      </c>
      <c r="R181">
        <f>9/10</f>
        <v>0.9</v>
      </c>
      <c r="S181">
        <v>4</v>
      </c>
      <c r="T181">
        <v>0.87</v>
      </c>
      <c r="U181">
        <v>4</v>
      </c>
      <c r="V181">
        <f>9/10</f>
        <v>0.9</v>
      </c>
      <c r="W181">
        <v>4.22</v>
      </c>
      <c r="X181">
        <v>0.83</v>
      </c>
      <c r="Y181">
        <v>4</v>
      </c>
      <c r="Z181">
        <f>9/10</f>
        <v>0.9</v>
      </c>
      <c r="AA181">
        <v>4.33</v>
      </c>
      <c r="AB181">
        <v>0.87</v>
      </c>
      <c r="AC181">
        <v>5</v>
      </c>
      <c r="AD181">
        <f>9/10</f>
        <v>0.9</v>
      </c>
      <c r="AE181">
        <v>4.5599999999999996</v>
      </c>
      <c r="AF181">
        <v>0.53</v>
      </c>
      <c r="AG181">
        <v>5</v>
      </c>
      <c r="AH181">
        <f>9/10</f>
        <v>0.9</v>
      </c>
      <c r="AI181">
        <v>3.44</v>
      </c>
      <c r="AJ181">
        <v>0.73</v>
      </c>
      <c r="AK181">
        <v>3</v>
      </c>
      <c r="AL181">
        <f>9/10</f>
        <v>0.9</v>
      </c>
    </row>
    <row r="182" spans="1:38" x14ac:dyDescent="0.25">
      <c r="A182" s="1" t="s">
        <v>8</v>
      </c>
      <c r="B182" s="1" t="s">
        <v>346</v>
      </c>
      <c r="C182" s="1" t="s">
        <v>347</v>
      </c>
      <c r="D182" s="1" t="s">
        <v>19</v>
      </c>
      <c r="E182" s="1" t="s">
        <v>348</v>
      </c>
      <c r="F182" s="1" t="s">
        <v>349</v>
      </c>
      <c r="G182" s="1" t="s">
        <v>14</v>
      </c>
      <c r="H182" s="1" t="s">
        <v>15</v>
      </c>
      <c r="I182" s="4" t="str">
        <f t="shared" si="3"/>
        <v>Link</v>
      </c>
      <c r="J182">
        <v>0</v>
      </c>
      <c r="K182">
        <v>7</v>
      </c>
      <c r="L182">
        <v>3.57</v>
      </c>
      <c r="M182">
        <v>1.02</v>
      </c>
      <c r="N182">
        <v>1</v>
      </c>
      <c r="O182">
        <v>3.29</v>
      </c>
      <c r="P182">
        <v>1.1100000000000001</v>
      </c>
      <c r="Q182">
        <v>4</v>
      </c>
      <c r="R182">
        <v>1</v>
      </c>
      <c r="S182">
        <v>3.14</v>
      </c>
      <c r="T182">
        <v>1.35</v>
      </c>
      <c r="U182">
        <v>3</v>
      </c>
      <c r="V182">
        <v>1</v>
      </c>
      <c r="W182">
        <v>4.29</v>
      </c>
      <c r="X182">
        <v>0.49</v>
      </c>
      <c r="Y182">
        <v>4</v>
      </c>
      <c r="Z182">
        <v>1</v>
      </c>
      <c r="AA182">
        <v>4</v>
      </c>
      <c r="AB182">
        <v>0.63</v>
      </c>
      <c r="AC182">
        <v>4</v>
      </c>
      <c r="AD182">
        <f>6/7</f>
        <v>0.8571428571428571</v>
      </c>
      <c r="AE182">
        <v>3.14</v>
      </c>
      <c r="AF182">
        <v>1.57</v>
      </c>
      <c r="AG182">
        <v>3</v>
      </c>
      <c r="AH182">
        <v>1</v>
      </c>
      <c r="AI182">
        <v>3.57</v>
      </c>
      <c r="AJ182">
        <v>0.98</v>
      </c>
      <c r="AK182">
        <v>3</v>
      </c>
      <c r="AL182">
        <v>1</v>
      </c>
    </row>
    <row r="183" spans="1:38" x14ac:dyDescent="0.25">
      <c r="A183" s="1" t="s">
        <v>8</v>
      </c>
      <c r="B183" s="1" t="s">
        <v>346</v>
      </c>
      <c r="C183" s="1" t="s">
        <v>347</v>
      </c>
      <c r="D183" s="1" t="s">
        <v>61</v>
      </c>
      <c r="E183" s="1" t="s">
        <v>348</v>
      </c>
      <c r="F183" s="1" t="s">
        <v>349</v>
      </c>
      <c r="G183" s="1" t="s">
        <v>14</v>
      </c>
      <c r="H183" s="1" t="s">
        <v>15</v>
      </c>
      <c r="I183" s="4" t="str">
        <f t="shared" si="3"/>
        <v>Link</v>
      </c>
      <c r="J183">
        <v>0</v>
      </c>
      <c r="K183">
        <v>14</v>
      </c>
      <c r="L183">
        <v>3.94</v>
      </c>
      <c r="M183">
        <v>0.72</v>
      </c>
      <c r="N183">
        <v>1</v>
      </c>
      <c r="O183">
        <v>3.71</v>
      </c>
      <c r="P183">
        <v>0.73</v>
      </c>
      <c r="Q183">
        <v>4</v>
      </c>
      <c r="R183">
        <v>1</v>
      </c>
      <c r="S183">
        <v>3.29</v>
      </c>
      <c r="T183">
        <v>1.07</v>
      </c>
      <c r="U183">
        <v>3.5</v>
      </c>
      <c r="V183">
        <v>1</v>
      </c>
      <c r="W183">
        <v>4</v>
      </c>
      <c r="X183">
        <v>0.78</v>
      </c>
      <c r="Y183">
        <v>4</v>
      </c>
      <c r="Z183">
        <v>1</v>
      </c>
      <c r="AA183">
        <v>4.79</v>
      </c>
      <c r="AB183">
        <v>0.57999999999999996</v>
      </c>
      <c r="AC183">
        <v>5</v>
      </c>
      <c r="AD183">
        <v>1</v>
      </c>
      <c r="AE183">
        <v>4.6900000000000004</v>
      </c>
      <c r="AF183">
        <v>0.48</v>
      </c>
      <c r="AG183">
        <v>5</v>
      </c>
      <c r="AH183">
        <f>13/14</f>
        <v>0.9285714285714286</v>
      </c>
      <c r="AI183">
        <v>3.15</v>
      </c>
      <c r="AJ183">
        <v>0.69</v>
      </c>
      <c r="AK183">
        <v>3</v>
      </c>
      <c r="AL183">
        <f>13/14</f>
        <v>0.9285714285714286</v>
      </c>
    </row>
    <row r="184" spans="1:38" x14ac:dyDescent="0.25">
      <c r="A184" s="1" t="s">
        <v>8</v>
      </c>
      <c r="B184" s="1" t="s">
        <v>346</v>
      </c>
      <c r="C184" s="1" t="s">
        <v>347</v>
      </c>
      <c r="D184" s="1" t="s">
        <v>78</v>
      </c>
      <c r="E184" s="1" t="s">
        <v>348</v>
      </c>
      <c r="F184" s="1" t="s">
        <v>349</v>
      </c>
      <c r="G184" s="1" t="s">
        <v>14</v>
      </c>
      <c r="H184" s="1" t="s">
        <v>15</v>
      </c>
      <c r="I184" s="4" t="str">
        <f t="shared" si="3"/>
        <v>Link</v>
      </c>
      <c r="J184">
        <v>0</v>
      </c>
      <c r="K184">
        <v>7</v>
      </c>
      <c r="L184">
        <v>3.43</v>
      </c>
      <c r="M184">
        <v>1.21</v>
      </c>
      <c r="N184">
        <v>1</v>
      </c>
      <c r="O184">
        <v>3.57</v>
      </c>
      <c r="P184">
        <v>1.27</v>
      </c>
      <c r="Q184">
        <v>4</v>
      </c>
      <c r="R184">
        <v>1</v>
      </c>
      <c r="S184">
        <v>3.43</v>
      </c>
      <c r="T184">
        <v>1.4</v>
      </c>
      <c r="U184">
        <v>4</v>
      </c>
      <c r="V184">
        <v>1</v>
      </c>
      <c r="W184">
        <v>4.1399999999999997</v>
      </c>
      <c r="X184">
        <v>0.69</v>
      </c>
      <c r="Y184">
        <v>4</v>
      </c>
      <c r="Z184">
        <v>1</v>
      </c>
      <c r="AA184">
        <v>3.29</v>
      </c>
      <c r="AB184">
        <v>1.25</v>
      </c>
      <c r="AC184">
        <v>4</v>
      </c>
      <c r="AD184">
        <v>1</v>
      </c>
      <c r="AE184">
        <v>3.43</v>
      </c>
      <c r="AF184">
        <v>1.72</v>
      </c>
      <c r="AG184">
        <v>4</v>
      </c>
      <c r="AH184">
        <v>1</v>
      </c>
      <c r="AI184">
        <v>2.71</v>
      </c>
      <c r="AJ184">
        <v>0.95</v>
      </c>
      <c r="AK184">
        <v>2</v>
      </c>
      <c r="AL184">
        <v>1</v>
      </c>
    </row>
    <row r="185" spans="1:38" x14ac:dyDescent="0.25">
      <c r="A185" s="1" t="s">
        <v>8</v>
      </c>
      <c r="B185" s="1" t="s">
        <v>346</v>
      </c>
      <c r="C185" s="1" t="s">
        <v>347</v>
      </c>
      <c r="D185" s="1" t="s">
        <v>79</v>
      </c>
      <c r="E185" s="1" t="s">
        <v>348</v>
      </c>
      <c r="F185" s="1" t="s">
        <v>349</v>
      </c>
      <c r="G185" s="1" t="s">
        <v>14</v>
      </c>
      <c r="H185" s="1" t="s">
        <v>15</v>
      </c>
      <c r="I185" s="4" t="str">
        <f t="shared" si="3"/>
        <v>Link</v>
      </c>
      <c r="J185">
        <v>1</v>
      </c>
    </row>
    <row r="186" spans="1:38" x14ac:dyDescent="0.25">
      <c r="A186" s="1" t="s">
        <v>8</v>
      </c>
      <c r="B186" s="1" t="s">
        <v>346</v>
      </c>
      <c r="C186" s="1" t="s">
        <v>347</v>
      </c>
      <c r="D186" s="1" t="s">
        <v>131</v>
      </c>
      <c r="E186" s="1" t="s">
        <v>348</v>
      </c>
      <c r="F186" s="1" t="s">
        <v>349</v>
      </c>
      <c r="G186" s="1" t="s">
        <v>14</v>
      </c>
      <c r="H186" s="1" t="s">
        <v>15</v>
      </c>
      <c r="I186" s="4" t="str">
        <f t="shared" si="3"/>
        <v>Link</v>
      </c>
      <c r="J186">
        <v>0</v>
      </c>
      <c r="K186">
        <v>13</v>
      </c>
      <c r="L186">
        <v>3.85</v>
      </c>
      <c r="M186">
        <v>0.79</v>
      </c>
      <c r="N186">
        <f>12/13</f>
        <v>0.92307692307692313</v>
      </c>
      <c r="O186">
        <v>3.33</v>
      </c>
      <c r="P186">
        <v>0.78</v>
      </c>
      <c r="Q186">
        <v>3</v>
      </c>
      <c r="R186">
        <f>12/13</f>
        <v>0.92307692307692313</v>
      </c>
      <c r="S186">
        <v>3.58</v>
      </c>
      <c r="T186">
        <v>1.08</v>
      </c>
      <c r="U186">
        <v>3.5</v>
      </c>
      <c r="V186">
        <f>12/13</f>
        <v>0.92307692307692313</v>
      </c>
      <c r="W186">
        <v>4</v>
      </c>
      <c r="X186">
        <v>0.85</v>
      </c>
      <c r="Y186">
        <v>4</v>
      </c>
      <c r="Z186">
        <f>12/13</f>
        <v>0.92307692307692313</v>
      </c>
      <c r="AA186">
        <v>4.33</v>
      </c>
      <c r="AB186">
        <v>0.65</v>
      </c>
      <c r="AC186">
        <v>4</v>
      </c>
      <c r="AD186">
        <f>12/13</f>
        <v>0.92307692307692313</v>
      </c>
      <c r="AE186">
        <v>4.58</v>
      </c>
      <c r="AF186">
        <v>0.51</v>
      </c>
      <c r="AG186">
        <v>5</v>
      </c>
      <c r="AH186">
        <f>12/13</f>
        <v>0.92307692307692313</v>
      </c>
      <c r="AI186">
        <v>3.25</v>
      </c>
      <c r="AJ186">
        <v>0.87</v>
      </c>
      <c r="AK186">
        <v>3</v>
      </c>
      <c r="AL186">
        <f>12/13</f>
        <v>0.92307692307692313</v>
      </c>
    </row>
    <row r="187" spans="1:38" x14ac:dyDescent="0.25">
      <c r="A187" s="1" t="s">
        <v>8</v>
      </c>
      <c r="B187" s="1" t="s">
        <v>346</v>
      </c>
      <c r="C187" s="1" t="s">
        <v>347</v>
      </c>
      <c r="D187" s="1" t="s">
        <v>133</v>
      </c>
      <c r="E187" s="1" t="s">
        <v>348</v>
      </c>
      <c r="F187" s="1" t="s">
        <v>349</v>
      </c>
      <c r="G187" s="1" t="s">
        <v>14</v>
      </c>
      <c r="H187" s="1" t="s">
        <v>15</v>
      </c>
      <c r="I187" s="4" t="str">
        <f t="shared" si="3"/>
        <v>Link</v>
      </c>
      <c r="J187">
        <v>0</v>
      </c>
      <c r="K187">
        <v>6</v>
      </c>
      <c r="L187">
        <v>3.89</v>
      </c>
      <c r="M187">
        <v>0.75</v>
      </c>
      <c r="N187">
        <v>1</v>
      </c>
      <c r="O187">
        <v>3.5</v>
      </c>
      <c r="P187">
        <v>0.55000000000000004</v>
      </c>
      <c r="Q187">
        <v>3.5</v>
      </c>
      <c r="R187">
        <v>1</v>
      </c>
      <c r="S187">
        <v>3.5</v>
      </c>
      <c r="T187">
        <v>1.05</v>
      </c>
      <c r="U187">
        <v>3.5</v>
      </c>
      <c r="V187">
        <v>1</v>
      </c>
      <c r="W187">
        <v>3.67</v>
      </c>
      <c r="X187">
        <v>0.82</v>
      </c>
      <c r="Y187">
        <v>3.5</v>
      </c>
      <c r="Z187">
        <v>1</v>
      </c>
      <c r="AA187">
        <v>4.83</v>
      </c>
      <c r="AB187">
        <v>0.41</v>
      </c>
      <c r="AC187">
        <v>5</v>
      </c>
      <c r="AD187">
        <v>1</v>
      </c>
      <c r="AE187">
        <v>4.67</v>
      </c>
      <c r="AF187">
        <v>0.52</v>
      </c>
      <c r="AG187">
        <v>5</v>
      </c>
      <c r="AH187">
        <v>1</v>
      </c>
      <c r="AI187">
        <v>3.17</v>
      </c>
      <c r="AJ187">
        <v>1.17</v>
      </c>
      <c r="AK187">
        <v>3</v>
      </c>
      <c r="AL187">
        <v>1</v>
      </c>
    </row>
    <row r="188" spans="1:38" x14ac:dyDescent="0.25">
      <c r="A188" s="1" t="s">
        <v>8</v>
      </c>
      <c r="B188" s="1" t="s">
        <v>346</v>
      </c>
      <c r="C188" s="1" t="s">
        <v>347</v>
      </c>
      <c r="D188" s="1" t="s">
        <v>135</v>
      </c>
      <c r="E188" s="1" t="s">
        <v>348</v>
      </c>
      <c r="F188" s="1" t="s">
        <v>349</v>
      </c>
      <c r="G188" s="1" t="s">
        <v>14</v>
      </c>
      <c r="H188" s="1" t="s">
        <v>15</v>
      </c>
      <c r="I188" s="4" t="str">
        <f t="shared" si="3"/>
        <v>Link</v>
      </c>
      <c r="J188">
        <v>0</v>
      </c>
      <c r="K188">
        <v>7</v>
      </c>
      <c r="L188">
        <v>3.64</v>
      </c>
      <c r="M188">
        <v>1.08</v>
      </c>
      <c r="N188">
        <v>1</v>
      </c>
      <c r="O188">
        <v>4</v>
      </c>
      <c r="P188">
        <v>0.82</v>
      </c>
      <c r="Q188">
        <v>4</v>
      </c>
      <c r="R188">
        <v>1</v>
      </c>
      <c r="S188">
        <v>3.29</v>
      </c>
      <c r="T188">
        <v>1.38</v>
      </c>
      <c r="U188">
        <v>4</v>
      </c>
      <c r="V188">
        <v>1</v>
      </c>
      <c r="W188">
        <v>3.71</v>
      </c>
      <c r="X188">
        <v>0.49</v>
      </c>
      <c r="Y188">
        <v>4</v>
      </c>
      <c r="Z188">
        <v>1</v>
      </c>
      <c r="AA188">
        <v>3.86</v>
      </c>
      <c r="AB188">
        <v>1.46</v>
      </c>
      <c r="AC188">
        <v>5</v>
      </c>
      <c r="AD188">
        <v>1</v>
      </c>
      <c r="AE188">
        <v>4</v>
      </c>
      <c r="AF188">
        <v>1.73</v>
      </c>
      <c r="AG188">
        <v>5</v>
      </c>
      <c r="AH188">
        <v>1</v>
      </c>
      <c r="AI188">
        <v>3</v>
      </c>
      <c r="AJ188">
        <v>0.57999999999999996</v>
      </c>
      <c r="AK188">
        <v>3</v>
      </c>
      <c r="AL188">
        <v>1</v>
      </c>
    </row>
    <row r="189" spans="1:38" x14ac:dyDescent="0.25">
      <c r="A189" s="1" t="s">
        <v>8</v>
      </c>
      <c r="B189" s="1" t="s">
        <v>346</v>
      </c>
      <c r="C189" s="1" t="s">
        <v>347</v>
      </c>
      <c r="D189" s="1" t="s">
        <v>137</v>
      </c>
      <c r="E189" s="1" t="s">
        <v>348</v>
      </c>
      <c r="F189" s="1" t="s">
        <v>349</v>
      </c>
      <c r="G189" s="1" t="s">
        <v>14</v>
      </c>
      <c r="H189" s="1" t="s">
        <v>15</v>
      </c>
      <c r="I189" s="4" t="str">
        <f t="shared" si="3"/>
        <v>Link</v>
      </c>
      <c r="J189">
        <v>0</v>
      </c>
      <c r="K189">
        <v>6</v>
      </c>
      <c r="L189">
        <v>3.94</v>
      </c>
      <c r="M189">
        <v>0.68</v>
      </c>
      <c r="N189">
        <v>1</v>
      </c>
      <c r="O189">
        <v>3.5</v>
      </c>
      <c r="P189">
        <v>0.55000000000000004</v>
      </c>
      <c r="Q189">
        <v>3.5</v>
      </c>
      <c r="R189">
        <v>1</v>
      </c>
      <c r="S189">
        <v>3.5</v>
      </c>
      <c r="T189">
        <v>1.05</v>
      </c>
      <c r="U189">
        <v>3.5</v>
      </c>
      <c r="V189">
        <v>1</v>
      </c>
      <c r="W189">
        <v>4</v>
      </c>
      <c r="X189">
        <v>0.63</v>
      </c>
      <c r="Y189">
        <v>4</v>
      </c>
      <c r="Z189">
        <v>1</v>
      </c>
      <c r="AA189">
        <v>4.67</v>
      </c>
      <c r="AB189">
        <v>0.52</v>
      </c>
      <c r="AC189">
        <v>5</v>
      </c>
      <c r="AD189">
        <v>1</v>
      </c>
      <c r="AE189">
        <v>4.33</v>
      </c>
      <c r="AF189">
        <v>0.52</v>
      </c>
      <c r="AG189">
        <v>4</v>
      </c>
      <c r="AH189">
        <v>1</v>
      </c>
      <c r="AI189">
        <v>3.67</v>
      </c>
      <c r="AJ189">
        <v>0.82</v>
      </c>
      <c r="AK189">
        <v>3.5</v>
      </c>
      <c r="AL189">
        <v>1</v>
      </c>
    </row>
    <row r="190" spans="1:38" x14ac:dyDescent="0.25">
      <c r="A190" s="1" t="s">
        <v>8</v>
      </c>
      <c r="B190" s="1" t="s">
        <v>346</v>
      </c>
      <c r="C190" s="1" t="s">
        <v>350</v>
      </c>
      <c r="D190" s="1" t="s">
        <v>11</v>
      </c>
      <c r="E190" s="1" t="s">
        <v>351</v>
      </c>
      <c r="F190" s="1" t="s">
        <v>352</v>
      </c>
      <c r="G190" s="1" t="s">
        <v>14</v>
      </c>
      <c r="H190" s="1" t="s">
        <v>15</v>
      </c>
      <c r="I190" s="4" t="str">
        <f t="shared" si="3"/>
        <v>Link</v>
      </c>
      <c r="J190">
        <v>1</v>
      </c>
    </row>
    <row r="191" spans="1:38" x14ac:dyDescent="0.25">
      <c r="A191" s="1" t="s">
        <v>8</v>
      </c>
      <c r="B191" s="1" t="s">
        <v>346</v>
      </c>
      <c r="C191" s="1" t="s">
        <v>353</v>
      </c>
      <c r="D191" s="1" t="s">
        <v>11</v>
      </c>
      <c r="E191" s="1" t="s">
        <v>354</v>
      </c>
      <c r="F191" s="1" t="s">
        <v>355</v>
      </c>
      <c r="G191" s="1" t="s">
        <v>14</v>
      </c>
      <c r="H191" s="1" t="s">
        <v>15</v>
      </c>
      <c r="I191" s="4" t="str">
        <f t="shared" si="3"/>
        <v>Link</v>
      </c>
      <c r="J191">
        <v>0</v>
      </c>
      <c r="K191">
        <v>18</v>
      </c>
      <c r="L191">
        <v>3.95</v>
      </c>
      <c r="M191">
        <v>0.66</v>
      </c>
      <c r="N191">
        <v>1</v>
      </c>
      <c r="O191">
        <v>4.22</v>
      </c>
      <c r="P191">
        <v>0.73</v>
      </c>
      <c r="Q191">
        <v>4</v>
      </c>
      <c r="R191">
        <v>1</v>
      </c>
      <c r="S191">
        <v>4.3899999999999997</v>
      </c>
      <c r="T191">
        <v>0.5</v>
      </c>
      <c r="U191">
        <v>4</v>
      </c>
      <c r="V191">
        <v>1</v>
      </c>
      <c r="W191">
        <v>3.83</v>
      </c>
      <c r="X191">
        <v>0.86</v>
      </c>
      <c r="Y191">
        <v>4</v>
      </c>
      <c r="Z191">
        <v>1</v>
      </c>
      <c r="AA191">
        <v>0</v>
      </c>
      <c r="AB191">
        <v>0</v>
      </c>
      <c r="AC191">
        <v>0</v>
      </c>
      <c r="AD191">
        <f>16/18</f>
        <v>0.88888888888888884</v>
      </c>
      <c r="AE191">
        <v>4.71</v>
      </c>
      <c r="AF191">
        <v>0.59</v>
      </c>
      <c r="AG191">
        <v>5</v>
      </c>
      <c r="AH191">
        <f>17/18</f>
        <v>0.94444444444444442</v>
      </c>
      <c r="AI191">
        <v>2.59</v>
      </c>
      <c r="AJ191">
        <v>0.62</v>
      </c>
      <c r="AK191">
        <v>3</v>
      </c>
      <c r="AL191">
        <f>17/18</f>
        <v>0.94444444444444442</v>
      </c>
    </row>
    <row r="192" spans="1:38" x14ac:dyDescent="0.25">
      <c r="A192" s="1" t="s">
        <v>8</v>
      </c>
      <c r="B192" s="1" t="s">
        <v>346</v>
      </c>
      <c r="C192" s="1" t="s">
        <v>356</v>
      </c>
      <c r="D192" s="1" t="s">
        <v>11</v>
      </c>
      <c r="E192" s="1" t="s">
        <v>357</v>
      </c>
      <c r="F192" s="1" t="s">
        <v>358</v>
      </c>
      <c r="G192" s="1" t="s">
        <v>14</v>
      </c>
      <c r="H192" s="1" t="s">
        <v>15</v>
      </c>
      <c r="I192" s="4" t="str">
        <f t="shared" si="3"/>
        <v>Link</v>
      </c>
      <c r="J192">
        <v>0</v>
      </c>
      <c r="K192">
        <v>18</v>
      </c>
      <c r="L192">
        <v>4.53</v>
      </c>
      <c r="M192">
        <v>0.31</v>
      </c>
      <c r="N192">
        <v>1</v>
      </c>
      <c r="O192">
        <v>4.9400000000000004</v>
      </c>
      <c r="P192">
        <v>0.24</v>
      </c>
      <c r="Q192">
        <v>5</v>
      </c>
      <c r="R192">
        <v>1</v>
      </c>
      <c r="S192">
        <v>4.9400000000000004</v>
      </c>
      <c r="T192">
        <v>0.24</v>
      </c>
      <c r="U192">
        <v>5</v>
      </c>
      <c r="V192">
        <v>1</v>
      </c>
      <c r="W192">
        <v>4.83</v>
      </c>
      <c r="X192">
        <v>0.38</v>
      </c>
      <c r="Y192">
        <v>5</v>
      </c>
      <c r="Z192">
        <v>1</v>
      </c>
      <c r="AA192">
        <v>0</v>
      </c>
      <c r="AB192">
        <v>0</v>
      </c>
      <c r="AC192">
        <v>0</v>
      </c>
      <c r="AD192">
        <v>1</v>
      </c>
      <c r="AE192">
        <v>4.83</v>
      </c>
      <c r="AF192">
        <v>0.38</v>
      </c>
      <c r="AG192">
        <v>5</v>
      </c>
      <c r="AH192">
        <v>1</v>
      </c>
      <c r="AI192">
        <v>3.11</v>
      </c>
      <c r="AJ192">
        <v>0.32</v>
      </c>
      <c r="AK192">
        <v>3</v>
      </c>
      <c r="AL192">
        <v>1</v>
      </c>
    </row>
    <row r="193" spans="1:38" x14ac:dyDescent="0.25">
      <c r="A193" s="1" t="s">
        <v>8</v>
      </c>
      <c r="B193" s="1" t="s">
        <v>359</v>
      </c>
      <c r="C193" s="1" t="s">
        <v>360</v>
      </c>
      <c r="D193" s="1" t="s">
        <v>11</v>
      </c>
      <c r="E193" s="1" t="s">
        <v>361</v>
      </c>
      <c r="F193" s="1" t="s">
        <v>362</v>
      </c>
      <c r="G193" s="1" t="s">
        <v>14</v>
      </c>
      <c r="H193" s="1" t="s">
        <v>15</v>
      </c>
      <c r="I193" s="4" t="str">
        <f t="shared" si="3"/>
        <v>Link</v>
      </c>
      <c r="J193">
        <v>0</v>
      </c>
      <c r="K193">
        <v>13</v>
      </c>
      <c r="L193">
        <v>4.6399999999999997</v>
      </c>
      <c r="M193">
        <v>0.51</v>
      </c>
      <c r="N193">
        <f>12/13</f>
        <v>0.92307692307692313</v>
      </c>
      <c r="O193">
        <v>4.67</v>
      </c>
      <c r="P193">
        <v>0.49</v>
      </c>
      <c r="Q193">
        <v>5</v>
      </c>
      <c r="R193">
        <f>12/13</f>
        <v>0.92307692307692313</v>
      </c>
      <c r="S193">
        <v>4.83</v>
      </c>
      <c r="T193">
        <v>0.57999999999999996</v>
      </c>
      <c r="U193">
        <v>5</v>
      </c>
      <c r="V193">
        <f>12/13</f>
        <v>0.92307692307692313</v>
      </c>
      <c r="W193">
        <v>4.75</v>
      </c>
      <c r="X193">
        <v>0.45</v>
      </c>
      <c r="Y193">
        <v>5</v>
      </c>
      <c r="Z193">
        <f>12/13</f>
        <v>0.92307692307692313</v>
      </c>
      <c r="AA193">
        <v>5</v>
      </c>
      <c r="AB193">
        <v>0</v>
      </c>
      <c r="AC193">
        <v>5</v>
      </c>
      <c r="AD193">
        <f>12/13</f>
        <v>0.92307692307692313</v>
      </c>
      <c r="AE193">
        <v>4.83</v>
      </c>
      <c r="AF193">
        <v>0.39</v>
      </c>
      <c r="AG193">
        <v>5</v>
      </c>
      <c r="AH193">
        <f>12/13</f>
        <v>0.92307692307692313</v>
      </c>
      <c r="AI193">
        <v>3.75</v>
      </c>
      <c r="AJ193">
        <v>0.62</v>
      </c>
      <c r="AK193">
        <v>4</v>
      </c>
      <c r="AL193">
        <f>12/13</f>
        <v>0.92307692307692313</v>
      </c>
    </row>
    <row r="194" spans="1:38" x14ac:dyDescent="0.25">
      <c r="A194" s="1" t="s">
        <v>8</v>
      </c>
      <c r="B194" s="1" t="s">
        <v>359</v>
      </c>
      <c r="C194" s="1" t="s">
        <v>363</v>
      </c>
      <c r="D194" s="1" t="s">
        <v>11</v>
      </c>
      <c r="E194" s="1" t="s">
        <v>364</v>
      </c>
      <c r="F194" s="1" t="s">
        <v>365</v>
      </c>
      <c r="G194" s="1" t="s">
        <v>14</v>
      </c>
      <c r="H194" s="1" t="s">
        <v>15</v>
      </c>
      <c r="I194" s="4" t="str">
        <f t="shared" si="3"/>
        <v>Link</v>
      </c>
      <c r="J194">
        <v>1</v>
      </c>
    </row>
    <row r="195" spans="1:38" x14ac:dyDescent="0.25">
      <c r="A195" s="1" t="s">
        <v>8</v>
      </c>
      <c r="B195" s="1" t="s">
        <v>359</v>
      </c>
      <c r="C195" s="1" t="s">
        <v>366</v>
      </c>
      <c r="D195" s="1" t="s">
        <v>11</v>
      </c>
      <c r="E195" s="1" t="s">
        <v>367</v>
      </c>
      <c r="F195" s="1" t="s">
        <v>368</v>
      </c>
      <c r="G195" s="1" t="s">
        <v>14</v>
      </c>
      <c r="H195" s="1" t="s">
        <v>15</v>
      </c>
      <c r="I195" s="4" t="str">
        <f t="shared" si="3"/>
        <v>Link</v>
      </c>
      <c r="J195">
        <v>0</v>
      </c>
      <c r="K195">
        <v>18</v>
      </c>
      <c r="L195">
        <v>4.3899999999999997</v>
      </c>
      <c r="M195">
        <v>0.56999999999999995</v>
      </c>
      <c r="N195">
        <f>17/18</f>
        <v>0.94444444444444442</v>
      </c>
      <c r="O195">
        <v>4.71</v>
      </c>
      <c r="P195">
        <v>0.47</v>
      </c>
      <c r="Q195">
        <v>5</v>
      </c>
      <c r="R195">
        <f>17/18</f>
        <v>0.94444444444444442</v>
      </c>
      <c r="S195">
        <v>4.76</v>
      </c>
      <c r="T195">
        <v>0.44</v>
      </c>
      <c r="U195">
        <v>5</v>
      </c>
      <c r="V195">
        <f>17/18</f>
        <v>0.94444444444444442</v>
      </c>
      <c r="W195">
        <v>4.59</v>
      </c>
      <c r="X195">
        <v>0.62</v>
      </c>
      <c r="Y195">
        <v>5</v>
      </c>
      <c r="Z195">
        <f>17/18</f>
        <v>0.94444444444444442</v>
      </c>
      <c r="AA195">
        <v>4.5</v>
      </c>
      <c r="AB195">
        <v>0.71</v>
      </c>
      <c r="AC195">
        <v>4.5</v>
      </c>
      <c r="AD195">
        <f>17/18</f>
        <v>0.94444444444444442</v>
      </c>
      <c r="AE195">
        <v>4.47</v>
      </c>
      <c r="AF195">
        <v>0.72</v>
      </c>
      <c r="AG195">
        <v>5</v>
      </c>
      <c r="AH195">
        <f>17/18</f>
        <v>0.94444444444444442</v>
      </c>
      <c r="AI195">
        <v>3.29</v>
      </c>
      <c r="AJ195">
        <v>0.47</v>
      </c>
      <c r="AK195">
        <v>3</v>
      </c>
      <c r="AL195">
        <f>17/18</f>
        <v>0.94444444444444442</v>
      </c>
    </row>
    <row r="196" spans="1:38" x14ac:dyDescent="0.25">
      <c r="A196" s="1" t="s">
        <v>8</v>
      </c>
      <c r="B196" s="1" t="s">
        <v>359</v>
      </c>
      <c r="C196" s="1" t="s">
        <v>369</v>
      </c>
      <c r="D196" s="1" t="s">
        <v>11</v>
      </c>
      <c r="E196" s="1" t="s">
        <v>370</v>
      </c>
      <c r="F196" s="1" t="s">
        <v>371</v>
      </c>
      <c r="G196" s="1" t="s">
        <v>14</v>
      </c>
      <c r="H196" s="1" t="s">
        <v>15</v>
      </c>
      <c r="I196" s="4" t="str">
        <f t="shared" si="3"/>
        <v>Link</v>
      </c>
      <c r="J196">
        <v>0</v>
      </c>
      <c r="K196">
        <v>15</v>
      </c>
      <c r="L196">
        <v>4.5999999999999996</v>
      </c>
      <c r="M196">
        <v>0.44</v>
      </c>
      <c r="N196">
        <v>1</v>
      </c>
      <c r="O196">
        <v>4.8</v>
      </c>
      <c r="P196">
        <v>0.41</v>
      </c>
      <c r="Q196">
        <v>5</v>
      </c>
      <c r="R196">
        <v>1</v>
      </c>
      <c r="S196">
        <v>4.7300000000000004</v>
      </c>
      <c r="T196">
        <v>0.46</v>
      </c>
      <c r="U196">
        <v>5</v>
      </c>
      <c r="V196">
        <v>1</v>
      </c>
      <c r="W196">
        <v>4.8</v>
      </c>
      <c r="X196">
        <v>0.41</v>
      </c>
      <c r="Y196">
        <v>5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4.7300000000000004</v>
      </c>
      <c r="AF196">
        <v>0.46</v>
      </c>
      <c r="AG196">
        <v>5</v>
      </c>
      <c r="AH196">
        <v>1</v>
      </c>
      <c r="AI196">
        <v>3.93</v>
      </c>
      <c r="AJ196">
        <v>0.46</v>
      </c>
      <c r="AK196">
        <v>4</v>
      </c>
      <c r="AL196">
        <v>1</v>
      </c>
    </row>
    <row r="197" spans="1:38" x14ac:dyDescent="0.25">
      <c r="A197" s="1" t="s">
        <v>8</v>
      </c>
      <c r="B197" s="1" t="s">
        <v>359</v>
      </c>
      <c r="C197" s="1" t="s">
        <v>372</v>
      </c>
      <c r="D197" s="1" t="s">
        <v>11</v>
      </c>
      <c r="E197" s="1" t="s">
        <v>373</v>
      </c>
      <c r="F197" s="1" t="s">
        <v>374</v>
      </c>
      <c r="G197" s="1" t="s">
        <v>14</v>
      </c>
      <c r="H197" s="1" t="s">
        <v>15</v>
      </c>
      <c r="I197" s="4" t="str">
        <f t="shared" si="3"/>
        <v>Link</v>
      </c>
      <c r="J197">
        <v>0</v>
      </c>
      <c r="K197">
        <v>9</v>
      </c>
      <c r="L197">
        <v>4.2</v>
      </c>
      <c r="M197">
        <v>0.82</v>
      </c>
      <c r="N197">
        <v>1</v>
      </c>
      <c r="O197">
        <v>4.33</v>
      </c>
      <c r="P197">
        <v>0.71</v>
      </c>
      <c r="Q197">
        <v>4</v>
      </c>
      <c r="R197">
        <v>1</v>
      </c>
      <c r="S197">
        <v>4.13</v>
      </c>
      <c r="T197">
        <v>0.99</v>
      </c>
      <c r="U197">
        <v>4.5</v>
      </c>
      <c r="V197">
        <f>8/9</f>
        <v>0.88888888888888884</v>
      </c>
      <c r="W197">
        <v>4.38</v>
      </c>
      <c r="X197">
        <v>0.74</v>
      </c>
      <c r="Y197">
        <v>4.5</v>
      </c>
      <c r="Z197">
        <f>8/9</f>
        <v>0.88888888888888884</v>
      </c>
      <c r="AA197">
        <v>5</v>
      </c>
      <c r="AB197">
        <v>0</v>
      </c>
      <c r="AC197">
        <v>5</v>
      </c>
      <c r="AD197">
        <f>8/9</f>
        <v>0.88888888888888884</v>
      </c>
      <c r="AE197">
        <v>4</v>
      </c>
      <c r="AF197">
        <v>1.1499999999999999</v>
      </c>
      <c r="AG197">
        <v>4</v>
      </c>
      <c r="AH197">
        <f>7/9</f>
        <v>0.77777777777777779</v>
      </c>
      <c r="AI197">
        <v>3.38</v>
      </c>
      <c r="AJ197">
        <v>0.52</v>
      </c>
      <c r="AK197">
        <v>3</v>
      </c>
      <c r="AL197">
        <f>8/9</f>
        <v>0.88888888888888884</v>
      </c>
    </row>
    <row r="198" spans="1:38" x14ac:dyDescent="0.25">
      <c r="A198" s="1" t="s">
        <v>8</v>
      </c>
      <c r="B198" s="1" t="s">
        <v>359</v>
      </c>
      <c r="C198" s="1" t="s">
        <v>375</v>
      </c>
      <c r="D198" s="1" t="s">
        <v>11</v>
      </c>
      <c r="E198" s="1" t="s">
        <v>376</v>
      </c>
      <c r="F198" s="1" t="s">
        <v>368</v>
      </c>
      <c r="G198" s="1" t="s">
        <v>14</v>
      </c>
      <c r="H198" s="1" t="s">
        <v>15</v>
      </c>
      <c r="I198" s="4" t="str">
        <f t="shared" si="3"/>
        <v>Link</v>
      </c>
      <c r="J198">
        <v>0</v>
      </c>
      <c r="K198">
        <v>7</v>
      </c>
      <c r="L198">
        <v>4.46</v>
      </c>
      <c r="M198">
        <v>0.37</v>
      </c>
      <c r="N198">
        <v>1</v>
      </c>
      <c r="O198">
        <v>4.8600000000000003</v>
      </c>
      <c r="P198">
        <v>0.38</v>
      </c>
      <c r="Q198">
        <v>5</v>
      </c>
      <c r="R198">
        <v>1</v>
      </c>
      <c r="S198">
        <v>4.8600000000000003</v>
      </c>
      <c r="T198">
        <v>0.38</v>
      </c>
      <c r="U198">
        <v>5</v>
      </c>
      <c r="V198">
        <v>1</v>
      </c>
      <c r="W198">
        <v>4.57</v>
      </c>
      <c r="X198">
        <v>0.53</v>
      </c>
      <c r="Y198">
        <v>5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5</v>
      </c>
      <c r="AF198">
        <v>0</v>
      </c>
      <c r="AG198">
        <v>5</v>
      </c>
      <c r="AH198">
        <v>1</v>
      </c>
      <c r="AI198">
        <v>3</v>
      </c>
      <c r="AJ198">
        <v>0.57999999999999996</v>
      </c>
      <c r="AK198">
        <v>3</v>
      </c>
      <c r="AL198">
        <v>1</v>
      </c>
    </row>
    <row r="199" spans="1:38" x14ac:dyDescent="0.25">
      <c r="A199" s="1" t="s">
        <v>8</v>
      </c>
      <c r="B199" s="1" t="s">
        <v>359</v>
      </c>
      <c r="C199" s="1" t="s">
        <v>377</v>
      </c>
      <c r="D199" s="1" t="s">
        <v>11</v>
      </c>
      <c r="E199" s="1" t="s">
        <v>378</v>
      </c>
      <c r="F199" s="1" t="s">
        <v>379</v>
      </c>
      <c r="G199" s="1" t="s">
        <v>14</v>
      </c>
      <c r="H199" s="1" t="s">
        <v>15</v>
      </c>
      <c r="I199" s="4" t="str">
        <f t="shared" si="3"/>
        <v>Link</v>
      </c>
      <c r="J199">
        <v>0</v>
      </c>
      <c r="K199">
        <v>18</v>
      </c>
      <c r="L199">
        <v>4.33</v>
      </c>
      <c r="M199">
        <v>0.51</v>
      </c>
      <c r="N199">
        <f>17/18</f>
        <v>0.94444444444444442</v>
      </c>
      <c r="O199">
        <v>4.47</v>
      </c>
      <c r="P199">
        <v>0.62</v>
      </c>
      <c r="Q199">
        <v>5</v>
      </c>
      <c r="R199">
        <f>17/18</f>
        <v>0.94444444444444442</v>
      </c>
      <c r="S199">
        <v>4.41</v>
      </c>
      <c r="T199">
        <v>0.62</v>
      </c>
      <c r="U199">
        <v>4</v>
      </c>
      <c r="V199">
        <f>17/18</f>
        <v>0.94444444444444442</v>
      </c>
      <c r="W199">
        <v>4.71</v>
      </c>
      <c r="X199">
        <v>0.47</v>
      </c>
      <c r="Y199">
        <v>5</v>
      </c>
      <c r="Z199">
        <f>17/18</f>
        <v>0.94444444444444442</v>
      </c>
      <c r="AA199">
        <v>0</v>
      </c>
      <c r="AB199">
        <v>0</v>
      </c>
      <c r="AC199">
        <v>0</v>
      </c>
      <c r="AD199">
        <f>17/18</f>
        <v>0.94444444444444442</v>
      </c>
      <c r="AE199">
        <v>4.88</v>
      </c>
      <c r="AF199">
        <v>0.33</v>
      </c>
      <c r="AG199">
        <v>5</v>
      </c>
      <c r="AH199">
        <f>17/18</f>
        <v>0.94444444444444442</v>
      </c>
      <c r="AI199">
        <v>3.18</v>
      </c>
      <c r="AJ199">
        <v>0.53</v>
      </c>
      <c r="AK199">
        <v>3</v>
      </c>
      <c r="AL199">
        <f>17/18</f>
        <v>0.94444444444444442</v>
      </c>
    </row>
    <row r="200" spans="1:38" x14ac:dyDescent="0.25">
      <c r="A200" s="1" t="s">
        <v>8</v>
      </c>
      <c r="B200" s="1" t="s">
        <v>359</v>
      </c>
      <c r="C200" s="1" t="s">
        <v>380</v>
      </c>
      <c r="D200" s="1" t="s">
        <v>11</v>
      </c>
      <c r="E200" s="1" t="s">
        <v>381</v>
      </c>
      <c r="F200" s="1" t="s">
        <v>382</v>
      </c>
      <c r="G200" s="1" t="s">
        <v>14</v>
      </c>
      <c r="H200" s="1" t="s">
        <v>15</v>
      </c>
      <c r="I200" s="4" t="str">
        <f t="shared" si="3"/>
        <v>Link</v>
      </c>
      <c r="J200">
        <v>0</v>
      </c>
      <c r="K200">
        <v>12</v>
      </c>
      <c r="L200">
        <v>4.25</v>
      </c>
      <c r="M200">
        <v>0.77</v>
      </c>
      <c r="N200">
        <f>11/12</f>
        <v>0.91666666666666663</v>
      </c>
      <c r="O200">
        <v>4.45</v>
      </c>
      <c r="P200">
        <v>0.93</v>
      </c>
      <c r="Q200">
        <v>5</v>
      </c>
      <c r="R200">
        <f>11/12</f>
        <v>0.91666666666666663</v>
      </c>
      <c r="S200">
        <v>4.45</v>
      </c>
      <c r="T200">
        <v>0.93</v>
      </c>
      <c r="U200">
        <v>5</v>
      </c>
      <c r="V200">
        <f>11/12</f>
        <v>0.91666666666666663</v>
      </c>
      <c r="W200">
        <v>4.2699999999999996</v>
      </c>
      <c r="X200">
        <v>1.01</v>
      </c>
      <c r="Y200">
        <v>5</v>
      </c>
      <c r="Z200">
        <f>11/12</f>
        <v>0.91666666666666663</v>
      </c>
      <c r="AA200">
        <v>0</v>
      </c>
      <c r="AB200">
        <v>0</v>
      </c>
      <c r="AC200">
        <v>0</v>
      </c>
      <c r="AD200">
        <f>11/12</f>
        <v>0.91666666666666663</v>
      </c>
      <c r="AE200">
        <v>4.7300000000000004</v>
      </c>
      <c r="AF200">
        <v>0.47</v>
      </c>
      <c r="AG200">
        <v>5</v>
      </c>
      <c r="AH200">
        <f>11/12</f>
        <v>0.91666666666666663</v>
      </c>
      <c r="AI200">
        <v>3.36</v>
      </c>
      <c r="AJ200">
        <v>0.5</v>
      </c>
      <c r="AK200">
        <v>3</v>
      </c>
      <c r="AL200">
        <f>11/12</f>
        <v>0.91666666666666663</v>
      </c>
    </row>
    <row r="201" spans="1:38" x14ac:dyDescent="0.25">
      <c r="A201" s="1" t="s">
        <v>8</v>
      </c>
      <c r="B201" s="1" t="s">
        <v>383</v>
      </c>
      <c r="C201" s="1" t="s">
        <v>384</v>
      </c>
      <c r="D201" s="1" t="s">
        <v>11</v>
      </c>
      <c r="E201" s="1" t="s">
        <v>385</v>
      </c>
      <c r="F201" s="1" t="s">
        <v>386</v>
      </c>
      <c r="G201" s="1" t="s">
        <v>14</v>
      </c>
      <c r="H201" s="1" t="s">
        <v>15</v>
      </c>
      <c r="I201" s="4" t="str">
        <f t="shared" ref="I201:I268" si="8">HYPERLINK(_xlfn.CONCAT("https://asen-jhu.evaluationkit.com/Report/Public/Results?Course=",C201,".",D201,"&amp;Instructor=&amp;TermId=9198&amp;Year=&amp;AreaId=&amp;QuestionKey=&amp;Search=true"),"Link")</f>
        <v>Link</v>
      </c>
      <c r="J201">
        <v>0</v>
      </c>
      <c r="K201">
        <v>20</v>
      </c>
      <c r="L201">
        <v>4.3099999999999996</v>
      </c>
      <c r="M201">
        <v>0.76</v>
      </c>
      <c r="N201">
        <f>19/20</f>
        <v>0.95</v>
      </c>
      <c r="O201">
        <v>3.94</v>
      </c>
      <c r="P201">
        <v>1.0900000000000001</v>
      </c>
      <c r="Q201">
        <v>4</v>
      </c>
      <c r="R201">
        <f>17/20</f>
        <v>0.85</v>
      </c>
      <c r="S201">
        <v>3.89</v>
      </c>
      <c r="T201">
        <v>1.1299999999999999</v>
      </c>
      <c r="U201">
        <v>4</v>
      </c>
      <c r="V201">
        <f>18/20</f>
        <v>0.9</v>
      </c>
      <c r="W201">
        <v>4.3899999999999997</v>
      </c>
      <c r="X201">
        <v>0.85</v>
      </c>
      <c r="Y201">
        <v>5</v>
      </c>
      <c r="Z201">
        <f>18/20</f>
        <v>0.9</v>
      </c>
      <c r="AA201">
        <v>4.8899999999999997</v>
      </c>
      <c r="AB201">
        <v>0.32</v>
      </c>
      <c r="AC201">
        <v>5</v>
      </c>
      <c r="AD201">
        <f>18/20</f>
        <v>0.9</v>
      </c>
      <c r="AE201">
        <v>4.78</v>
      </c>
      <c r="AF201">
        <v>0.43</v>
      </c>
      <c r="AG201">
        <v>5</v>
      </c>
      <c r="AH201">
        <f>18/20</f>
        <v>0.9</v>
      </c>
      <c r="AI201">
        <v>4</v>
      </c>
      <c r="AJ201">
        <v>0.77</v>
      </c>
      <c r="AK201">
        <v>4</v>
      </c>
      <c r="AL201">
        <f>18/20</f>
        <v>0.9</v>
      </c>
    </row>
    <row r="202" spans="1:38" x14ac:dyDescent="0.25">
      <c r="A202" s="1" t="s">
        <v>8</v>
      </c>
      <c r="B202" s="1" t="s">
        <v>383</v>
      </c>
      <c r="C202" s="1" t="s">
        <v>384</v>
      </c>
      <c r="D202" s="1" t="s">
        <v>16</v>
      </c>
      <c r="E202" s="1" t="s">
        <v>385</v>
      </c>
      <c r="F202" s="1" t="s">
        <v>386</v>
      </c>
      <c r="G202" s="1" t="s">
        <v>14</v>
      </c>
      <c r="H202" s="1" t="s">
        <v>15</v>
      </c>
      <c r="I202" s="4" t="str">
        <f t="shared" si="8"/>
        <v>Link</v>
      </c>
      <c r="J202">
        <v>0</v>
      </c>
      <c r="K202">
        <v>19</v>
      </c>
      <c r="L202">
        <v>4.12</v>
      </c>
      <c r="M202">
        <v>0.79</v>
      </c>
      <c r="N202">
        <f>18/19</f>
        <v>0.94736842105263153</v>
      </c>
      <c r="O202">
        <v>3.73</v>
      </c>
      <c r="P202">
        <v>1.1599999999999999</v>
      </c>
      <c r="Q202">
        <v>3</v>
      </c>
      <c r="R202">
        <f>16/19</f>
        <v>0.84210526315789469</v>
      </c>
      <c r="S202">
        <v>3.67</v>
      </c>
      <c r="T202">
        <v>1.4</v>
      </c>
      <c r="U202">
        <v>4</v>
      </c>
      <c r="V202">
        <f>16/19</f>
        <v>0.84210526315789469</v>
      </c>
      <c r="W202">
        <v>3.67</v>
      </c>
      <c r="X202">
        <v>0.9</v>
      </c>
      <c r="Y202">
        <v>4</v>
      </c>
      <c r="Z202">
        <f>16/19</f>
        <v>0.84210526315789469</v>
      </c>
      <c r="AA202">
        <v>4.93</v>
      </c>
      <c r="AB202">
        <v>0.26</v>
      </c>
      <c r="AC202">
        <v>5</v>
      </c>
      <c r="AD202">
        <f>16/19</f>
        <v>0.84210526315789469</v>
      </c>
      <c r="AE202">
        <v>4.93</v>
      </c>
      <c r="AF202">
        <v>0.26</v>
      </c>
      <c r="AG202">
        <v>5</v>
      </c>
      <c r="AH202">
        <f>16/19</f>
        <v>0.84210526315789469</v>
      </c>
      <c r="AI202">
        <v>3.8</v>
      </c>
      <c r="AJ202">
        <v>0.77</v>
      </c>
      <c r="AK202">
        <v>4</v>
      </c>
      <c r="AL202">
        <f>16/19</f>
        <v>0.84210526315789469</v>
      </c>
    </row>
    <row r="203" spans="1:38" x14ac:dyDescent="0.25">
      <c r="A203" s="1" t="s">
        <v>8</v>
      </c>
      <c r="B203" s="1" t="s">
        <v>383</v>
      </c>
      <c r="C203" s="1" t="s">
        <v>384</v>
      </c>
      <c r="D203" s="1" t="s">
        <v>17</v>
      </c>
      <c r="E203" s="1" t="s">
        <v>385</v>
      </c>
      <c r="F203" s="1" t="s">
        <v>386</v>
      </c>
      <c r="G203" s="1" t="s">
        <v>14</v>
      </c>
      <c r="H203" s="1" t="s">
        <v>15</v>
      </c>
      <c r="I203" s="4" t="str">
        <f t="shared" si="8"/>
        <v>Link</v>
      </c>
      <c r="J203">
        <v>0</v>
      </c>
      <c r="K203">
        <v>19</v>
      </c>
      <c r="L203">
        <v>3.71</v>
      </c>
      <c r="M203">
        <v>0.77</v>
      </c>
      <c r="N203">
        <v>1</v>
      </c>
      <c r="O203">
        <v>3.65</v>
      </c>
      <c r="P203">
        <v>0.61</v>
      </c>
      <c r="Q203">
        <v>4</v>
      </c>
      <c r="R203">
        <f>18/19</f>
        <v>0.94736842105263153</v>
      </c>
      <c r="S203">
        <v>3.94</v>
      </c>
      <c r="T203">
        <v>0.83</v>
      </c>
      <c r="U203">
        <v>4</v>
      </c>
      <c r="V203">
        <f>18/19</f>
        <v>0.94736842105263153</v>
      </c>
      <c r="W203">
        <v>3.88</v>
      </c>
      <c r="X203">
        <v>0.86</v>
      </c>
      <c r="Y203">
        <v>4</v>
      </c>
      <c r="Z203">
        <f>18/19</f>
        <v>0.94736842105263153</v>
      </c>
      <c r="AA203">
        <v>3.06</v>
      </c>
      <c r="AB203">
        <v>0.94</v>
      </c>
      <c r="AC203">
        <v>3</v>
      </c>
      <c r="AD203">
        <f>18/19</f>
        <v>0.94736842105263153</v>
      </c>
      <c r="AE203">
        <v>4.12</v>
      </c>
      <c r="AF203">
        <v>0.78</v>
      </c>
      <c r="AG203">
        <v>4</v>
      </c>
      <c r="AH203">
        <f>18/19</f>
        <v>0.94736842105263153</v>
      </c>
      <c r="AI203">
        <v>3.63</v>
      </c>
      <c r="AJ203">
        <v>0.62</v>
      </c>
      <c r="AK203">
        <v>4</v>
      </c>
      <c r="AL203">
        <f>17/19</f>
        <v>0.89473684210526316</v>
      </c>
    </row>
    <row r="204" spans="1:38" x14ac:dyDescent="0.25">
      <c r="A204" s="1" t="s">
        <v>8</v>
      </c>
      <c r="B204" s="1" t="s">
        <v>383</v>
      </c>
      <c r="C204" s="1" t="s">
        <v>384</v>
      </c>
      <c r="D204" s="1" t="s">
        <v>18</v>
      </c>
      <c r="E204" s="1" t="s">
        <v>385</v>
      </c>
      <c r="F204" s="1" t="s">
        <v>386</v>
      </c>
      <c r="G204" s="1" t="s">
        <v>14</v>
      </c>
      <c r="H204" s="1" t="s">
        <v>15</v>
      </c>
      <c r="I204" s="4" t="str">
        <f t="shared" si="8"/>
        <v>Link</v>
      </c>
      <c r="J204">
        <v>0</v>
      </c>
      <c r="K204">
        <v>21</v>
      </c>
      <c r="L204">
        <v>4.0599999999999996</v>
      </c>
      <c r="M204">
        <v>0.93</v>
      </c>
      <c r="N204">
        <v>1</v>
      </c>
      <c r="O204">
        <v>3.81</v>
      </c>
      <c r="P204">
        <v>1.1200000000000001</v>
      </c>
      <c r="Q204">
        <v>4</v>
      </c>
      <c r="R204">
        <v>1</v>
      </c>
      <c r="S204">
        <v>4</v>
      </c>
      <c r="T204">
        <v>1.1200000000000001</v>
      </c>
      <c r="U204">
        <v>4</v>
      </c>
      <c r="V204">
        <f>20/21</f>
        <v>0.95238095238095233</v>
      </c>
      <c r="W204">
        <v>3.81</v>
      </c>
      <c r="X204">
        <v>1.21</v>
      </c>
      <c r="Y204">
        <v>4</v>
      </c>
      <c r="Z204">
        <v>1</v>
      </c>
      <c r="AA204">
        <v>4.7</v>
      </c>
      <c r="AB204">
        <v>0.66</v>
      </c>
      <c r="AC204">
        <v>5</v>
      </c>
      <c r="AD204">
        <f>20/21</f>
        <v>0.95238095238095233</v>
      </c>
      <c r="AE204">
        <v>4.58</v>
      </c>
      <c r="AF204">
        <v>0.61</v>
      </c>
      <c r="AG204">
        <v>5</v>
      </c>
      <c r="AH204">
        <f>19/21</f>
        <v>0.90476190476190477</v>
      </c>
      <c r="AI204">
        <v>3.47</v>
      </c>
      <c r="AJ204">
        <v>0.84</v>
      </c>
      <c r="AK204">
        <v>4</v>
      </c>
      <c r="AL204">
        <f>19/21</f>
        <v>0.90476190476190477</v>
      </c>
    </row>
    <row r="205" spans="1:38" x14ac:dyDescent="0.25">
      <c r="A205" s="1" t="s">
        <v>8</v>
      </c>
      <c r="B205" s="1" t="s">
        <v>383</v>
      </c>
      <c r="C205" s="1" t="s">
        <v>384</v>
      </c>
      <c r="D205" s="1" t="s">
        <v>19</v>
      </c>
      <c r="E205" s="1" t="s">
        <v>385</v>
      </c>
      <c r="F205" s="1" t="s">
        <v>386</v>
      </c>
      <c r="G205" s="1" t="s">
        <v>14</v>
      </c>
      <c r="H205" s="1" t="s">
        <v>15</v>
      </c>
      <c r="I205" s="4" t="str">
        <f t="shared" si="8"/>
        <v>Link</v>
      </c>
      <c r="J205">
        <v>0</v>
      </c>
      <c r="K205">
        <v>19</v>
      </c>
      <c r="L205">
        <v>4.03</v>
      </c>
      <c r="M205">
        <v>0.91</v>
      </c>
      <c r="N205">
        <f>17/19</f>
        <v>0.89473684210526316</v>
      </c>
      <c r="O205">
        <v>3.59</v>
      </c>
      <c r="P205">
        <v>1.06</v>
      </c>
      <c r="Q205">
        <v>4</v>
      </c>
      <c r="R205">
        <f>17/19</f>
        <v>0.89473684210526316</v>
      </c>
      <c r="S205">
        <v>3.94</v>
      </c>
      <c r="T205">
        <v>1.18</v>
      </c>
      <c r="U205">
        <v>4</v>
      </c>
      <c r="V205">
        <f>16/19</f>
        <v>0.84210526315789469</v>
      </c>
      <c r="W205">
        <v>3.94</v>
      </c>
      <c r="X205">
        <v>1.06</v>
      </c>
      <c r="Y205">
        <v>4</v>
      </c>
      <c r="Z205">
        <f>16/19</f>
        <v>0.84210526315789469</v>
      </c>
      <c r="AA205">
        <v>4.3099999999999996</v>
      </c>
      <c r="AB205">
        <v>0.7</v>
      </c>
      <c r="AC205">
        <v>4</v>
      </c>
      <c r="AD205">
        <f>16/19</f>
        <v>0.84210526315789469</v>
      </c>
      <c r="AE205">
        <v>4.63</v>
      </c>
      <c r="AF205">
        <v>0.62</v>
      </c>
      <c r="AG205">
        <v>5</v>
      </c>
      <c r="AH205">
        <f>16/19</f>
        <v>0.84210526315789469</v>
      </c>
      <c r="AI205">
        <v>3.75</v>
      </c>
      <c r="AJ205">
        <v>0.86</v>
      </c>
      <c r="AK205">
        <v>4</v>
      </c>
      <c r="AL205">
        <f>16/19</f>
        <v>0.84210526315789469</v>
      </c>
    </row>
    <row r="206" spans="1:38" x14ac:dyDescent="0.25">
      <c r="A206" s="1" t="s">
        <v>8</v>
      </c>
      <c r="B206" s="1" t="s">
        <v>383</v>
      </c>
      <c r="C206" s="1" t="s">
        <v>384</v>
      </c>
      <c r="D206" s="1" t="s">
        <v>61</v>
      </c>
      <c r="E206" s="1" t="s">
        <v>385</v>
      </c>
      <c r="F206" s="1" t="s">
        <v>386</v>
      </c>
      <c r="G206" s="1" t="s">
        <v>14</v>
      </c>
      <c r="H206" s="1" t="s">
        <v>15</v>
      </c>
      <c r="I206" s="4" t="str">
        <f t="shared" si="8"/>
        <v>Link</v>
      </c>
      <c r="J206">
        <v>0</v>
      </c>
      <c r="K206">
        <v>20</v>
      </c>
      <c r="L206">
        <v>4.17</v>
      </c>
      <c r="M206">
        <v>0.84</v>
      </c>
      <c r="N206">
        <v>1</v>
      </c>
      <c r="O206">
        <v>3.85</v>
      </c>
      <c r="P206">
        <v>1.18</v>
      </c>
      <c r="Q206">
        <v>4</v>
      </c>
      <c r="R206">
        <v>1</v>
      </c>
      <c r="S206">
        <v>4.0999999999999996</v>
      </c>
      <c r="T206">
        <v>1.07</v>
      </c>
      <c r="U206">
        <v>4</v>
      </c>
      <c r="V206">
        <v>1</v>
      </c>
      <c r="W206">
        <v>4.05</v>
      </c>
      <c r="X206">
        <v>0.69</v>
      </c>
      <c r="Y206">
        <v>4</v>
      </c>
      <c r="Z206">
        <v>1</v>
      </c>
      <c r="AA206">
        <v>4.7</v>
      </c>
      <c r="AB206">
        <v>0.56999999999999995</v>
      </c>
      <c r="AC206">
        <v>5</v>
      </c>
      <c r="AD206">
        <v>1</v>
      </c>
      <c r="AE206">
        <v>4.5999999999999996</v>
      </c>
      <c r="AF206">
        <v>0.68</v>
      </c>
      <c r="AG206">
        <v>5</v>
      </c>
      <c r="AH206">
        <v>1</v>
      </c>
      <c r="AI206">
        <v>3.7</v>
      </c>
      <c r="AJ206">
        <v>0.86</v>
      </c>
      <c r="AK206">
        <v>4</v>
      </c>
      <c r="AL206">
        <v>1</v>
      </c>
    </row>
    <row r="207" spans="1:38" x14ac:dyDescent="0.25">
      <c r="A207" s="1" t="s">
        <v>8</v>
      </c>
      <c r="B207" s="1" t="s">
        <v>383</v>
      </c>
      <c r="C207" s="1" t="s">
        <v>387</v>
      </c>
      <c r="D207" s="1" t="s">
        <v>11</v>
      </c>
      <c r="E207" s="1" t="s">
        <v>388</v>
      </c>
      <c r="F207" s="1" t="s">
        <v>389</v>
      </c>
      <c r="G207" s="1" t="s">
        <v>14</v>
      </c>
      <c r="H207" s="1" t="s">
        <v>15</v>
      </c>
      <c r="I207" s="4" t="str">
        <f t="shared" si="8"/>
        <v>Link</v>
      </c>
      <c r="J207">
        <v>0</v>
      </c>
      <c r="K207">
        <v>14</v>
      </c>
      <c r="L207">
        <v>4.24</v>
      </c>
      <c r="M207">
        <v>0.73</v>
      </c>
      <c r="N207">
        <f>13/14</f>
        <v>0.9285714285714286</v>
      </c>
      <c r="O207">
        <v>4.54</v>
      </c>
      <c r="P207">
        <v>0.66</v>
      </c>
      <c r="Q207">
        <v>5</v>
      </c>
      <c r="R207">
        <f>13/14</f>
        <v>0.9285714285714286</v>
      </c>
      <c r="S207">
        <v>4.6900000000000004</v>
      </c>
      <c r="T207">
        <v>0.75</v>
      </c>
      <c r="U207">
        <v>5</v>
      </c>
      <c r="V207">
        <f>13/14</f>
        <v>0.9285714285714286</v>
      </c>
      <c r="W207">
        <v>4.38</v>
      </c>
      <c r="X207">
        <v>0.65</v>
      </c>
      <c r="Y207">
        <v>4</v>
      </c>
      <c r="Z207">
        <f>13/14</f>
        <v>0.9285714285714286</v>
      </c>
      <c r="AA207">
        <v>0</v>
      </c>
      <c r="AB207">
        <v>0</v>
      </c>
      <c r="AC207">
        <v>0</v>
      </c>
      <c r="AD207">
        <f>13/14</f>
        <v>0.9285714285714286</v>
      </c>
      <c r="AE207">
        <v>4.5</v>
      </c>
      <c r="AF207">
        <v>0.9</v>
      </c>
      <c r="AG207">
        <v>5</v>
      </c>
      <c r="AH207">
        <f>12/14</f>
        <v>0.8571428571428571</v>
      </c>
      <c r="AI207">
        <v>3.08</v>
      </c>
      <c r="AJ207">
        <v>0.67</v>
      </c>
      <c r="AK207">
        <v>3</v>
      </c>
      <c r="AL207">
        <f>12/14</f>
        <v>0.8571428571428571</v>
      </c>
    </row>
    <row r="208" spans="1:38" x14ac:dyDescent="0.25">
      <c r="A208" s="1" t="s">
        <v>8</v>
      </c>
      <c r="B208" s="1" t="s">
        <v>383</v>
      </c>
      <c r="C208" s="1" t="s">
        <v>390</v>
      </c>
      <c r="D208" s="1" t="s">
        <v>11</v>
      </c>
      <c r="E208" s="1" t="s">
        <v>391</v>
      </c>
      <c r="F208" s="1" t="s">
        <v>392</v>
      </c>
      <c r="G208" s="1" t="s">
        <v>14</v>
      </c>
      <c r="H208" s="1" t="s">
        <v>15</v>
      </c>
      <c r="I208" s="4" t="str">
        <f t="shared" si="8"/>
        <v>Link</v>
      </c>
      <c r="J208">
        <v>0</v>
      </c>
      <c r="K208">
        <v>18</v>
      </c>
      <c r="L208">
        <v>4.66</v>
      </c>
      <c r="M208">
        <v>0.53</v>
      </c>
      <c r="N208">
        <v>1</v>
      </c>
      <c r="O208">
        <v>4.67</v>
      </c>
      <c r="P208">
        <v>0.59</v>
      </c>
      <c r="Q208">
        <v>5</v>
      </c>
      <c r="R208">
        <v>1</v>
      </c>
      <c r="S208">
        <v>4.8899999999999997</v>
      </c>
      <c r="T208">
        <v>0.32</v>
      </c>
      <c r="U208">
        <v>5</v>
      </c>
      <c r="V208">
        <v>1</v>
      </c>
      <c r="W208">
        <v>4.72</v>
      </c>
      <c r="X208">
        <v>0.56999999999999995</v>
      </c>
      <c r="Y208">
        <v>5</v>
      </c>
      <c r="Z208">
        <v>1</v>
      </c>
      <c r="AA208">
        <v>4.78</v>
      </c>
      <c r="AB208">
        <v>0.43</v>
      </c>
      <c r="AC208">
        <v>5</v>
      </c>
      <c r="AD208">
        <v>1</v>
      </c>
      <c r="AE208">
        <v>4.72</v>
      </c>
      <c r="AF208">
        <v>0.75</v>
      </c>
      <c r="AG208">
        <v>5</v>
      </c>
      <c r="AH208">
        <v>1</v>
      </c>
      <c r="AI208">
        <v>4.17</v>
      </c>
      <c r="AJ208">
        <v>0.51</v>
      </c>
      <c r="AK208">
        <v>4</v>
      </c>
      <c r="AL208">
        <v>1</v>
      </c>
    </row>
    <row r="209" spans="1:38" x14ac:dyDescent="0.25">
      <c r="A209" s="1" t="s">
        <v>8</v>
      </c>
      <c r="B209" s="1" t="s">
        <v>383</v>
      </c>
      <c r="C209" s="1" t="s">
        <v>393</v>
      </c>
      <c r="D209" s="1" t="s">
        <v>11</v>
      </c>
      <c r="E209" s="1" t="s">
        <v>394</v>
      </c>
      <c r="F209" s="1" t="s">
        <v>395</v>
      </c>
      <c r="G209" s="1" t="s">
        <v>14</v>
      </c>
      <c r="H209" s="1" t="s">
        <v>15</v>
      </c>
      <c r="I209" s="4" t="str">
        <f t="shared" si="8"/>
        <v>Link</v>
      </c>
      <c r="J209">
        <v>0</v>
      </c>
      <c r="K209">
        <v>18</v>
      </c>
      <c r="L209">
        <v>3.99</v>
      </c>
      <c r="M209">
        <v>1.4</v>
      </c>
      <c r="N209">
        <f>16/18</f>
        <v>0.88888888888888884</v>
      </c>
      <c r="O209">
        <v>4</v>
      </c>
      <c r="P209">
        <v>1.6</v>
      </c>
      <c r="Q209">
        <v>5</v>
      </c>
      <c r="R209">
        <f>16/18</f>
        <v>0.88888888888888884</v>
      </c>
      <c r="S209">
        <v>4</v>
      </c>
      <c r="T209">
        <v>1.57</v>
      </c>
      <c r="U209">
        <v>5</v>
      </c>
      <c r="V209">
        <f>15/18</f>
        <v>0.83333333333333337</v>
      </c>
      <c r="W209">
        <v>4.29</v>
      </c>
      <c r="X209">
        <v>0.99</v>
      </c>
      <c r="Y209">
        <v>5</v>
      </c>
      <c r="Z209">
        <f>15/18</f>
        <v>0.83333333333333337</v>
      </c>
      <c r="AA209">
        <v>4.07</v>
      </c>
      <c r="AB209">
        <v>1.69</v>
      </c>
      <c r="AC209">
        <v>5</v>
      </c>
      <c r="AD209">
        <f>15/18</f>
        <v>0.83333333333333337</v>
      </c>
      <c r="AE209">
        <v>3.86</v>
      </c>
      <c r="AF209">
        <v>1.61</v>
      </c>
      <c r="AG209">
        <v>4.5</v>
      </c>
      <c r="AH209">
        <f>15/18</f>
        <v>0.83333333333333337</v>
      </c>
      <c r="AI209">
        <v>3.71</v>
      </c>
      <c r="AJ209">
        <v>0.91</v>
      </c>
      <c r="AK209">
        <v>3</v>
      </c>
      <c r="AL209">
        <f>15/18</f>
        <v>0.83333333333333337</v>
      </c>
    </row>
    <row r="210" spans="1:38" x14ac:dyDescent="0.25">
      <c r="A210" s="1" t="s">
        <v>8</v>
      </c>
      <c r="B210" s="1" t="s">
        <v>396</v>
      </c>
      <c r="C210" s="1" t="s">
        <v>397</v>
      </c>
      <c r="D210" s="1" t="s">
        <v>11</v>
      </c>
      <c r="E210" s="1" t="s">
        <v>398</v>
      </c>
      <c r="F210" s="1" t="s">
        <v>399</v>
      </c>
      <c r="G210" s="1" t="s">
        <v>14</v>
      </c>
      <c r="H210" s="1" t="s">
        <v>15</v>
      </c>
      <c r="I210" s="4" t="str">
        <f t="shared" si="8"/>
        <v>Link</v>
      </c>
      <c r="J210">
        <v>0</v>
      </c>
      <c r="K210">
        <v>16</v>
      </c>
      <c r="L210">
        <v>3.74</v>
      </c>
      <c r="M210">
        <v>1.06</v>
      </c>
      <c r="N210">
        <f>15/16</f>
        <v>0.9375</v>
      </c>
      <c r="O210">
        <v>3.8</v>
      </c>
      <c r="P210">
        <v>1.08</v>
      </c>
      <c r="Q210">
        <v>4</v>
      </c>
      <c r="R210">
        <f>15/16</f>
        <v>0.9375</v>
      </c>
      <c r="S210">
        <v>3.67</v>
      </c>
      <c r="T210">
        <v>1.23</v>
      </c>
      <c r="U210">
        <v>4</v>
      </c>
      <c r="V210">
        <f>15/16</f>
        <v>0.9375</v>
      </c>
      <c r="W210">
        <v>3.4</v>
      </c>
      <c r="X210">
        <v>1.18</v>
      </c>
      <c r="Y210">
        <v>3</v>
      </c>
      <c r="Z210">
        <f>15/16</f>
        <v>0.9375</v>
      </c>
      <c r="AA210">
        <v>4.4000000000000004</v>
      </c>
      <c r="AB210">
        <v>1.1200000000000001</v>
      </c>
      <c r="AC210">
        <v>5</v>
      </c>
      <c r="AD210">
        <f>15/16</f>
        <v>0.9375</v>
      </c>
      <c r="AE210">
        <v>4.47</v>
      </c>
      <c r="AF210">
        <v>0.92</v>
      </c>
      <c r="AG210">
        <v>5</v>
      </c>
      <c r="AH210">
        <f>15/16</f>
        <v>0.9375</v>
      </c>
      <c r="AI210">
        <v>2.73</v>
      </c>
      <c r="AJ210">
        <v>0.8</v>
      </c>
      <c r="AK210">
        <v>3</v>
      </c>
      <c r="AL210">
        <f>15/16</f>
        <v>0.9375</v>
      </c>
    </row>
    <row r="211" spans="1:38" x14ac:dyDescent="0.25">
      <c r="A211" s="1" t="s">
        <v>8</v>
      </c>
      <c r="B211" s="1" t="s">
        <v>396</v>
      </c>
      <c r="C211" s="1" t="s">
        <v>397</v>
      </c>
      <c r="D211" s="1" t="s">
        <v>16</v>
      </c>
      <c r="E211" s="1" t="s">
        <v>398</v>
      </c>
      <c r="F211" s="1" t="s">
        <v>399</v>
      </c>
      <c r="G211" s="1" t="s">
        <v>14</v>
      </c>
      <c r="H211" s="1" t="s">
        <v>15</v>
      </c>
      <c r="I211" s="4" t="str">
        <f t="shared" si="8"/>
        <v>Link</v>
      </c>
      <c r="J211">
        <v>0</v>
      </c>
      <c r="K211">
        <v>16</v>
      </c>
      <c r="L211">
        <v>4.07</v>
      </c>
      <c r="M211">
        <v>0.73</v>
      </c>
      <c r="N211">
        <f>15/16</f>
        <v>0.9375</v>
      </c>
      <c r="O211">
        <v>4.2699999999999996</v>
      </c>
      <c r="P211">
        <v>0.88</v>
      </c>
      <c r="Q211">
        <v>4</v>
      </c>
      <c r="R211">
        <f>15/16</f>
        <v>0.9375</v>
      </c>
      <c r="S211">
        <v>4.07</v>
      </c>
      <c r="T211">
        <v>0.83</v>
      </c>
      <c r="U211">
        <v>4</v>
      </c>
      <c r="V211">
        <f>15/16</f>
        <v>0.9375</v>
      </c>
      <c r="W211">
        <v>3.93</v>
      </c>
      <c r="X211">
        <v>0.8</v>
      </c>
      <c r="Y211">
        <v>4</v>
      </c>
      <c r="Z211">
        <f>15/16</f>
        <v>0.9375</v>
      </c>
      <c r="AA211">
        <v>4.8</v>
      </c>
      <c r="AB211">
        <v>0.41</v>
      </c>
      <c r="AC211">
        <v>5</v>
      </c>
      <c r="AD211">
        <f>15/16</f>
        <v>0.9375</v>
      </c>
      <c r="AE211">
        <v>4.7300000000000004</v>
      </c>
      <c r="AF211">
        <v>0.46</v>
      </c>
      <c r="AG211">
        <v>5</v>
      </c>
      <c r="AH211">
        <f>15/16</f>
        <v>0.9375</v>
      </c>
      <c r="AI211">
        <v>2.6</v>
      </c>
      <c r="AJ211">
        <v>0.99</v>
      </c>
      <c r="AK211">
        <v>2</v>
      </c>
      <c r="AL211">
        <f>15/16</f>
        <v>0.9375</v>
      </c>
    </row>
    <row r="212" spans="1:38" x14ac:dyDescent="0.25">
      <c r="A212" s="1" t="s">
        <v>8</v>
      </c>
      <c r="B212" s="1" t="s">
        <v>396</v>
      </c>
      <c r="C212" s="1" t="s">
        <v>397</v>
      </c>
      <c r="D212" s="1" t="s">
        <v>17</v>
      </c>
      <c r="E212" s="1" t="s">
        <v>398</v>
      </c>
      <c r="F212" s="1" t="s">
        <v>399</v>
      </c>
      <c r="G212" s="1" t="s">
        <v>14</v>
      </c>
      <c r="H212" s="1" t="s">
        <v>15</v>
      </c>
      <c r="I212" s="4" t="str">
        <f t="shared" si="8"/>
        <v>Link</v>
      </c>
      <c r="J212">
        <v>0</v>
      </c>
      <c r="K212">
        <v>16</v>
      </c>
      <c r="L212">
        <v>3.86</v>
      </c>
      <c r="M212">
        <v>0.79</v>
      </c>
      <c r="N212">
        <f>15/16</f>
        <v>0.9375</v>
      </c>
      <c r="O212">
        <v>3.67</v>
      </c>
      <c r="P212">
        <v>0.9</v>
      </c>
      <c r="Q212">
        <v>4</v>
      </c>
      <c r="R212">
        <f>15/16</f>
        <v>0.9375</v>
      </c>
      <c r="S212">
        <v>3.6</v>
      </c>
      <c r="T212">
        <v>1.1200000000000001</v>
      </c>
      <c r="U212">
        <v>4</v>
      </c>
      <c r="V212">
        <f>15/16</f>
        <v>0.9375</v>
      </c>
      <c r="W212">
        <v>3.79</v>
      </c>
      <c r="X212">
        <v>0.8</v>
      </c>
      <c r="Y212">
        <v>4</v>
      </c>
      <c r="Z212">
        <f>14/16</f>
        <v>0.875</v>
      </c>
      <c r="AA212">
        <v>4.43</v>
      </c>
      <c r="AB212">
        <v>0.76</v>
      </c>
      <c r="AC212">
        <v>5</v>
      </c>
      <c r="AD212">
        <f>15/16</f>
        <v>0.9375</v>
      </c>
      <c r="AE212">
        <v>4.67</v>
      </c>
      <c r="AF212">
        <v>0.49</v>
      </c>
      <c r="AG212">
        <v>5</v>
      </c>
      <c r="AH212">
        <f>15/16</f>
        <v>0.9375</v>
      </c>
      <c r="AI212">
        <v>3</v>
      </c>
      <c r="AJ212">
        <v>0.65</v>
      </c>
      <c r="AK212">
        <v>3</v>
      </c>
      <c r="AL212">
        <f>15/16</f>
        <v>0.9375</v>
      </c>
    </row>
    <row r="213" spans="1:38" x14ac:dyDescent="0.25">
      <c r="A213" s="1" t="s">
        <v>8</v>
      </c>
      <c r="B213" s="1" t="s">
        <v>396</v>
      </c>
      <c r="C213" s="1" t="s">
        <v>397</v>
      </c>
      <c r="D213" s="1" t="s">
        <v>18</v>
      </c>
      <c r="E213" s="1" t="s">
        <v>398</v>
      </c>
      <c r="F213" s="1" t="s">
        <v>399</v>
      </c>
      <c r="G213" s="1" t="s">
        <v>14</v>
      </c>
      <c r="H213" s="1" t="s">
        <v>15</v>
      </c>
      <c r="I213" s="4" t="str">
        <f t="shared" si="8"/>
        <v>Link</v>
      </c>
      <c r="J213">
        <v>0</v>
      </c>
      <c r="K213">
        <v>16</v>
      </c>
      <c r="L213">
        <v>3.95</v>
      </c>
      <c r="M213">
        <v>0.72</v>
      </c>
      <c r="N213">
        <v>1</v>
      </c>
      <c r="O213">
        <v>4</v>
      </c>
      <c r="P213">
        <v>0.89</v>
      </c>
      <c r="Q213">
        <v>4</v>
      </c>
      <c r="R213">
        <v>1</v>
      </c>
      <c r="S213">
        <v>3.69</v>
      </c>
      <c r="T213">
        <v>1.01</v>
      </c>
      <c r="U213">
        <v>4</v>
      </c>
      <c r="V213">
        <v>1</v>
      </c>
      <c r="W213">
        <v>3.75</v>
      </c>
      <c r="X213">
        <v>0.77</v>
      </c>
      <c r="Y213">
        <v>4</v>
      </c>
      <c r="Z213">
        <v>1</v>
      </c>
      <c r="AA213">
        <v>4.75</v>
      </c>
      <c r="AB213">
        <v>0.57999999999999996</v>
      </c>
      <c r="AC213">
        <v>5</v>
      </c>
      <c r="AD213">
        <v>1</v>
      </c>
      <c r="AE213">
        <v>4.9400000000000004</v>
      </c>
      <c r="AF213">
        <v>0.25</v>
      </c>
      <c r="AG213">
        <v>5</v>
      </c>
      <c r="AH213">
        <v>1</v>
      </c>
      <c r="AI213">
        <v>2.56</v>
      </c>
      <c r="AJ213">
        <v>0.81</v>
      </c>
      <c r="AK213">
        <v>2.5</v>
      </c>
      <c r="AL213">
        <v>1</v>
      </c>
    </row>
    <row r="214" spans="1:38" x14ac:dyDescent="0.25">
      <c r="A214" s="1" t="s">
        <v>8</v>
      </c>
      <c r="B214" s="1" t="s">
        <v>396</v>
      </c>
      <c r="C214" s="1" t="s">
        <v>397</v>
      </c>
      <c r="D214" s="1" t="s">
        <v>19</v>
      </c>
      <c r="E214" s="1" t="s">
        <v>398</v>
      </c>
      <c r="F214" s="1" t="s">
        <v>399</v>
      </c>
      <c r="G214" s="1" t="s">
        <v>14</v>
      </c>
      <c r="H214" s="1" t="s">
        <v>15</v>
      </c>
      <c r="I214" s="4" t="str">
        <f t="shared" si="8"/>
        <v>Link</v>
      </c>
      <c r="J214">
        <v>0</v>
      </c>
      <c r="K214">
        <v>16</v>
      </c>
      <c r="L214">
        <v>3.99</v>
      </c>
      <c r="M214">
        <v>0.85</v>
      </c>
      <c r="N214">
        <v>1</v>
      </c>
      <c r="O214">
        <v>4.07</v>
      </c>
      <c r="P214">
        <v>1.22</v>
      </c>
      <c r="Q214">
        <v>5</v>
      </c>
      <c r="R214">
        <f>15/16</f>
        <v>0.9375</v>
      </c>
      <c r="S214">
        <v>3.88</v>
      </c>
      <c r="T214">
        <v>1.2</v>
      </c>
      <c r="U214">
        <v>4</v>
      </c>
      <c r="V214">
        <v>1</v>
      </c>
      <c r="W214">
        <v>3.44</v>
      </c>
      <c r="X214">
        <v>1.0900000000000001</v>
      </c>
      <c r="Y214">
        <v>3.5</v>
      </c>
      <c r="Z214">
        <v>1</v>
      </c>
      <c r="AA214">
        <v>4.75</v>
      </c>
      <c r="AB214">
        <v>0.45</v>
      </c>
      <c r="AC214">
        <v>5</v>
      </c>
      <c r="AD214">
        <v>1</v>
      </c>
      <c r="AE214">
        <v>4.8099999999999996</v>
      </c>
      <c r="AF214">
        <v>0.4</v>
      </c>
      <c r="AG214">
        <v>5</v>
      </c>
      <c r="AH214">
        <v>1</v>
      </c>
      <c r="AI214">
        <v>3</v>
      </c>
      <c r="AJ214">
        <v>0.73</v>
      </c>
      <c r="AK214">
        <v>3</v>
      </c>
      <c r="AL214">
        <v>1</v>
      </c>
    </row>
    <row r="215" spans="1:38" x14ac:dyDescent="0.25">
      <c r="A215" s="1" t="s">
        <v>8</v>
      </c>
      <c r="B215" s="1" t="s">
        <v>396</v>
      </c>
      <c r="C215" s="1" t="s">
        <v>397</v>
      </c>
      <c r="D215" s="1" t="s">
        <v>61</v>
      </c>
      <c r="E215" s="1" t="s">
        <v>398</v>
      </c>
      <c r="F215" s="1" t="s">
        <v>399</v>
      </c>
      <c r="G215" s="1" t="s">
        <v>14</v>
      </c>
      <c r="H215" s="1" t="s">
        <v>15</v>
      </c>
      <c r="I215" s="4" t="str">
        <f t="shared" si="8"/>
        <v>Link</v>
      </c>
      <c r="J215">
        <v>0</v>
      </c>
      <c r="K215">
        <v>15</v>
      </c>
      <c r="L215">
        <v>3.55</v>
      </c>
      <c r="M215">
        <v>0.8</v>
      </c>
      <c r="N215">
        <f>14/15</f>
        <v>0.93333333333333335</v>
      </c>
      <c r="O215">
        <v>3.36</v>
      </c>
      <c r="P215">
        <v>0.84</v>
      </c>
      <c r="Q215">
        <v>3</v>
      </c>
      <c r="R215">
        <f>14/15</f>
        <v>0.93333333333333335</v>
      </c>
      <c r="S215">
        <v>3.43</v>
      </c>
      <c r="T215">
        <v>0.94</v>
      </c>
      <c r="U215">
        <v>4</v>
      </c>
      <c r="V215">
        <f>14/15</f>
        <v>0.93333333333333335</v>
      </c>
      <c r="W215">
        <v>3.29</v>
      </c>
      <c r="X215">
        <v>0.83</v>
      </c>
      <c r="Y215">
        <v>3</v>
      </c>
      <c r="Z215">
        <f>14/15</f>
        <v>0.93333333333333335</v>
      </c>
      <c r="AA215">
        <v>4.46</v>
      </c>
      <c r="AB215">
        <v>0.78</v>
      </c>
      <c r="AC215">
        <v>5</v>
      </c>
      <c r="AD215">
        <f>14/15</f>
        <v>0.93333333333333335</v>
      </c>
      <c r="AE215">
        <v>4.1399999999999997</v>
      </c>
      <c r="AF215">
        <v>0.66</v>
      </c>
      <c r="AG215">
        <v>4</v>
      </c>
      <c r="AH215">
        <f>14/15</f>
        <v>0.93333333333333335</v>
      </c>
      <c r="AI215">
        <v>2.64</v>
      </c>
      <c r="AJ215">
        <v>0.74</v>
      </c>
      <c r="AK215">
        <v>2.5</v>
      </c>
      <c r="AL215">
        <f>14/15</f>
        <v>0.93333333333333335</v>
      </c>
    </row>
    <row r="216" spans="1:38" x14ac:dyDescent="0.25">
      <c r="A216" s="1" t="s">
        <v>8</v>
      </c>
      <c r="B216" s="1" t="s">
        <v>396</v>
      </c>
      <c r="C216" s="1" t="s">
        <v>397</v>
      </c>
      <c r="D216" s="1" t="s">
        <v>78</v>
      </c>
      <c r="E216" s="1" t="s">
        <v>398</v>
      </c>
      <c r="F216" s="1" t="s">
        <v>399</v>
      </c>
      <c r="G216" s="1" t="s">
        <v>14</v>
      </c>
      <c r="H216" s="1" t="s">
        <v>15</v>
      </c>
      <c r="I216" s="4" t="str">
        <f t="shared" si="8"/>
        <v>Link</v>
      </c>
      <c r="J216">
        <v>0</v>
      </c>
      <c r="K216">
        <v>15</v>
      </c>
      <c r="L216">
        <v>3.81</v>
      </c>
      <c r="M216">
        <v>0.73</v>
      </c>
      <c r="N216">
        <v>1</v>
      </c>
      <c r="O216">
        <v>3.87</v>
      </c>
      <c r="P216">
        <v>0.64</v>
      </c>
      <c r="Q216">
        <v>4</v>
      </c>
      <c r="R216">
        <v>1</v>
      </c>
      <c r="S216">
        <v>3.86</v>
      </c>
      <c r="T216">
        <v>0.86</v>
      </c>
      <c r="U216">
        <v>4</v>
      </c>
      <c r="V216">
        <f>14/15</f>
        <v>0.93333333333333335</v>
      </c>
      <c r="W216">
        <v>3.67</v>
      </c>
      <c r="X216">
        <v>0.82</v>
      </c>
      <c r="Y216">
        <v>3</v>
      </c>
      <c r="Z216">
        <v>1</v>
      </c>
      <c r="AA216">
        <v>4.53</v>
      </c>
      <c r="AB216">
        <v>0.64</v>
      </c>
      <c r="AC216">
        <v>5</v>
      </c>
      <c r="AD216">
        <v>1</v>
      </c>
      <c r="AE216">
        <v>4.13</v>
      </c>
      <c r="AF216">
        <v>0.83</v>
      </c>
      <c r="AG216">
        <v>4</v>
      </c>
      <c r="AH216">
        <v>1</v>
      </c>
      <c r="AI216">
        <v>2.8</v>
      </c>
      <c r="AJ216">
        <v>0.56000000000000005</v>
      </c>
      <c r="AK216">
        <v>3</v>
      </c>
      <c r="AL216">
        <v>1</v>
      </c>
    </row>
    <row r="217" spans="1:38" x14ac:dyDescent="0.25">
      <c r="A217" s="1" t="s">
        <v>8</v>
      </c>
      <c r="B217" s="1" t="s">
        <v>396</v>
      </c>
      <c r="C217" s="1" t="s">
        <v>397</v>
      </c>
      <c r="D217" s="1" t="s">
        <v>79</v>
      </c>
      <c r="E217" s="1" t="s">
        <v>398</v>
      </c>
      <c r="F217" s="1" t="s">
        <v>399</v>
      </c>
      <c r="G217" s="1" t="s">
        <v>14</v>
      </c>
      <c r="H217" s="1" t="s">
        <v>15</v>
      </c>
      <c r="I217" s="4" t="str">
        <f t="shared" si="8"/>
        <v>Link</v>
      </c>
      <c r="J217">
        <v>0</v>
      </c>
      <c r="K217">
        <v>16</v>
      </c>
      <c r="L217">
        <v>3.6</v>
      </c>
      <c r="M217">
        <v>1.02</v>
      </c>
      <c r="N217">
        <v>1</v>
      </c>
      <c r="O217">
        <v>3.75</v>
      </c>
      <c r="P217">
        <v>1</v>
      </c>
      <c r="Q217">
        <v>3.5</v>
      </c>
      <c r="R217">
        <v>1</v>
      </c>
      <c r="S217">
        <v>3.63</v>
      </c>
      <c r="T217">
        <v>1.0900000000000001</v>
      </c>
      <c r="U217">
        <v>3</v>
      </c>
      <c r="V217">
        <v>1</v>
      </c>
      <c r="W217">
        <v>3.31</v>
      </c>
      <c r="X217">
        <v>1.49</v>
      </c>
      <c r="Y217">
        <v>3</v>
      </c>
      <c r="Z217">
        <v>1</v>
      </c>
      <c r="AA217">
        <v>4.3099999999999996</v>
      </c>
      <c r="AB217">
        <v>0.95</v>
      </c>
      <c r="AC217">
        <v>5</v>
      </c>
      <c r="AD217">
        <v>1</v>
      </c>
      <c r="AE217">
        <v>4.3099999999999996</v>
      </c>
      <c r="AF217">
        <v>0.7</v>
      </c>
      <c r="AG217">
        <v>4</v>
      </c>
      <c r="AH217">
        <v>1</v>
      </c>
      <c r="AI217">
        <v>2.31</v>
      </c>
      <c r="AJ217">
        <v>0.87</v>
      </c>
      <c r="AK217">
        <v>2</v>
      </c>
      <c r="AL217">
        <v>1</v>
      </c>
    </row>
    <row r="218" spans="1:38" x14ac:dyDescent="0.25">
      <c r="A218" s="1" t="s">
        <v>8</v>
      </c>
      <c r="B218" s="1" t="s">
        <v>396</v>
      </c>
      <c r="C218" s="1" t="s">
        <v>397</v>
      </c>
      <c r="D218" s="1" t="s">
        <v>131</v>
      </c>
      <c r="E218" s="1" t="s">
        <v>398</v>
      </c>
      <c r="F218" s="1" t="s">
        <v>399</v>
      </c>
      <c r="G218" s="1" t="s">
        <v>14</v>
      </c>
      <c r="H218" s="1" t="s">
        <v>15</v>
      </c>
      <c r="I218" s="4" t="str">
        <f t="shared" si="8"/>
        <v>Link</v>
      </c>
      <c r="J218">
        <v>0</v>
      </c>
      <c r="K218">
        <v>16</v>
      </c>
      <c r="L218">
        <v>3.88</v>
      </c>
      <c r="M218">
        <v>0.7</v>
      </c>
      <c r="N218">
        <v>1</v>
      </c>
      <c r="O218">
        <v>4.13</v>
      </c>
      <c r="P218">
        <v>0.72</v>
      </c>
      <c r="Q218">
        <v>4</v>
      </c>
      <c r="R218">
        <v>1</v>
      </c>
      <c r="S218">
        <v>3.94</v>
      </c>
      <c r="T218">
        <v>0.77</v>
      </c>
      <c r="U218">
        <v>4</v>
      </c>
      <c r="V218">
        <v>1</v>
      </c>
      <c r="W218">
        <v>3.56</v>
      </c>
      <c r="X218">
        <v>0.96</v>
      </c>
      <c r="Y218">
        <v>3.5</v>
      </c>
      <c r="Z218">
        <v>1</v>
      </c>
      <c r="AA218">
        <v>4.5</v>
      </c>
      <c r="AB218">
        <v>0.52</v>
      </c>
      <c r="AC218">
        <v>4.5</v>
      </c>
      <c r="AD218">
        <v>1</v>
      </c>
      <c r="AE218">
        <v>4.5</v>
      </c>
      <c r="AF218">
        <v>0.52</v>
      </c>
      <c r="AG218">
        <v>4.5</v>
      </c>
      <c r="AH218">
        <v>1</v>
      </c>
      <c r="AI218">
        <v>2.63</v>
      </c>
      <c r="AJ218">
        <v>0.72</v>
      </c>
      <c r="AK218">
        <v>3</v>
      </c>
      <c r="AL218">
        <v>1</v>
      </c>
    </row>
    <row r="219" spans="1:38" x14ac:dyDescent="0.25">
      <c r="A219" s="1" t="s">
        <v>8</v>
      </c>
      <c r="B219" s="1" t="s">
        <v>396</v>
      </c>
      <c r="C219" s="1" t="s">
        <v>397</v>
      </c>
      <c r="D219" s="1" t="s">
        <v>133</v>
      </c>
      <c r="E219" s="1" t="s">
        <v>398</v>
      </c>
      <c r="F219" s="1" t="s">
        <v>399</v>
      </c>
      <c r="G219" s="1" t="s">
        <v>14</v>
      </c>
      <c r="H219" s="1" t="s">
        <v>15</v>
      </c>
      <c r="I219" s="4" t="str">
        <f t="shared" si="8"/>
        <v>Link</v>
      </c>
      <c r="J219">
        <v>0</v>
      </c>
      <c r="K219">
        <v>16</v>
      </c>
      <c r="L219">
        <v>3.71</v>
      </c>
      <c r="M219">
        <v>0.87</v>
      </c>
      <c r="N219">
        <v>1</v>
      </c>
      <c r="O219">
        <v>3.75</v>
      </c>
      <c r="P219">
        <v>0.86</v>
      </c>
      <c r="Q219">
        <v>4</v>
      </c>
      <c r="R219">
        <v>1</v>
      </c>
      <c r="S219">
        <v>3.81</v>
      </c>
      <c r="T219">
        <v>0.83</v>
      </c>
      <c r="U219">
        <v>4</v>
      </c>
      <c r="V219">
        <v>1</v>
      </c>
      <c r="W219">
        <v>3.5</v>
      </c>
      <c r="X219">
        <v>1.03</v>
      </c>
      <c r="Y219">
        <v>4</v>
      </c>
      <c r="Z219">
        <v>1</v>
      </c>
      <c r="AA219">
        <v>4.3600000000000003</v>
      </c>
      <c r="AB219">
        <v>0.63</v>
      </c>
      <c r="AC219">
        <v>4</v>
      </c>
      <c r="AD219">
        <f>15/16</f>
        <v>0.9375</v>
      </c>
      <c r="AE219">
        <v>4.13</v>
      </c>
      <c r="AF219">
        <v>1.06</v>
      </c>
      <c r="AG219">
        <v>4</v>
      </c>
      <c r="AH219">
        <f>15/16</f>
        <v>0.9375</v>
      </c>
      <c r="AI219">
        <v>2.73</v>
      </c>
      <c r="AJ219">
        <v>0.8</v>
      </c>
      <c r="AK219">
        <v>3</v>
      </c>
      <c r="AL219">
        <f>15/16</f>
        <v>0.9375</v>
      </c>
    </row>
    <row r="220" spans="1:38" x14ac:dyDescent="0.25">
      <c r="A220" s="1" t="s">
        <v>8</v>
      </c>
      <c r="B220" s="1" t="s">
        <v>396</v>
      </c>
      <c r="C220" s="1" t="s">
        <v>400</v>
      </c>
      <c r="D220" s="1" t="s">
        <v>11</v>
      </c>
      <c r="E220" s="1" t="s">
        <v>401</v>
      </c>
      <c r="F220" s="1" t="s">
        <v>402</v>
      </c>
      <c r="G220" s="1" t="s">
        <v>14</v>
      </c>
      <c r="H220" s="1" t="s">
        <v>15</v>
      </c>
      <c r="I220" s="4" t="str">
        <f t="shared" si="8"/>
        <v>Link</v>
      </c>
      <c r="J220">
        <v>0</v>
      </c>
      <c r="K220">
        <v>17</v>
      </c>
      <c r="L220">
        <v>3.74</v>
      </c>
      <c r="M220">
        <v>0.8</v>
      </c>
      <c r="N220">
        <f>17/19</f>
        <v>0.89473684210526316</v>
      </c>
      <c r="O220">
        <v>3.53</v>
      </c>
      <c r="P220">
        <v>1.01</v>
      </c>
      <c r="Q220">
        <v>4</v>
      </c>
      <c r="R220">
        <f>17/19</f>
        <v>0.89473684210526316</v>
      </c>
      <c r="S220">
        <v>3.35</v>
      </c>
      <c r="T220">
        <v>1.06</v>
      </c>
      <c r="U220">
        <v>3</v>
      </c>
      <c r="V220">
        <f>17/19</f>
        <v>0.89473684210526316</v>
      </c>
      <c r="W220">
        <v>3.31</v>
      </c>
      <c r="X220">
        <v>0.87</v>
      </c>
      <c r="Y220">
        <v>3</v>
      </c>
      <c r="Z220">
        <f>16/19</f>
        <v>0.84210526315789469</v>
      </c>
      <c r="AA220">
        <v>4.8099999999999996</v>
      </c>
      <c r="AB220">
        <v>0.54</v>
      </c>
      <c r="AC220">
        <v>5</v>
      </c>
      <c r="AD220">
        <f>17/19</f>
        <v>0.89473684210526316</v>
      </c>
      <c r="AE220">
        <v>4.6500000000000004</v>
      </c>
      <c r="AF220">
        <v>0.49</v>
      </c>
      <c r="AG220">
        <v>5</v>
      </c>
      <c r="AH220">
        <f>17/19</f>
        <v>0.89473684210526316</v>
      </c>
      <c r="AI220">
        <v>2.76</v>
      </c>
      <c r="AJ220">
        <v>0.83</v>
      </c>
      <c r="AK220">
        <v>3</v>
      </c>
      <c r="AL220">
        <f>17/19</f>
        <v>0.89473684210526316</v>
      </c>
    </row>
    <row r="221" spans="1:38" x14ac:dyDescent="0.25">
      <c r="A221" s="1" t="s">
        <v>8</v>
      </c>
      <c r="B221" s="1" t="s">
        <v>396</v>
      </c>
      <c r="C221" s="1" t="s">
        <v>400</v>
      </c>
      <c r="D221" s="1" t="s">
        <v>11</v>
      </c>
      <c r="E221" s="1" t="s">
        <v>401</v>
      </c>
      <c r="F221" s="1" t="s">
        <v>664</v>
      </c>
      <c r="G221" s="1" t="s">
        <v>14</v>
      </c>
      <c r="H221" s="1" t="s">
        <v>15</v>
      </c>
      <c r="I221" s="4" t="str">
        <f t="shared" ref="I221" si="9">HYPERLINK(_xlfn.CONCAT("https://asen-jhu.evaluationkit.com/Report/Public/Results?Course=",C221,".",D221,"&amp;Instructor=&amp;TermId=9198&amp;Year=&amp;AreaId=&amp;QuestionKey=&amp;Search=true"),"Link")</f>
        <v>Link</v>
      </c>
      <c r="J221">
        <v>0</v>
      </c>
      <c r="K221">
        <v>19</v>
      </c>
      <c r="L221">
        <v>3.88</v>
      </c>
      <c r="M221">
        <v>0.76</v>
      </c>
      <c r="N221">
        <f>17/19</f>
        <v>0.89473684210526316</v>
      </c>
      <c r="O221">
        <v>3.53</v>
      </c>
      <c r="P221">
        <v>1.01</v>
      </c>
      <c r="Q221">
        <v>4</v>
      </c>
      <c r="R221">
        <f>17/19</f>
        <v>0.89473684210526316</v>
      </c>
      <c r="S221">
        <v>4.24</v>
      </c>
      <c r="T221">
        <v>0.83</v>
      </c>
      <c r="U221">
        <v>4</v>
      </c>
      <c r="V221">
        <f>17/19</f>
        <v>0.89473684210526316</v>
      </c>
      <c r="W221">
        <v>3.31</v>
      </c>
      <c r="X221">
        <v>0.87</v>
      </c>
      <c r="Y221">
        <v>3</v>
      </c>
      <c r="Z221">
        <f>16/19</f>
        <v>0.84210526315789469</v>
      </c>
      <c r="AA221">
        <v>4.8099999999999996</v>
      </c>
      <c r="AB221">
        <v>0.54</v>
      </c>
      <c r="AC221">
        <v>5</v>
      </c>
      <c r="AD221">
        <f>17/19</f>
        <v>0.89473684210526316</v>
      </c>
      <c r="AE221">
        <v>4.6500000000000004</v>
      </c>
      <c r="AF221">
        <v>0.49</v>
      </c>
      <c r="AG221">
        <v>5</v>
      </c>
      <c r="AH221">
        <f>17/19</f>
        <v>0.89473684210526316</v>
      </c>
      <c r="AI221">
        <v>2.76</v>
      </c>
      <c r="AJ221">
        <v>0.83</v>
      </c>
      <c r="AK221">
        <v>3</v>
      </c>
      <c r="AL221">
        <f>17/19</f>
        <v>0.89473684210526316</v>
      </c>
    </row>
    <row r="222" spans="1:38" x14ac:dyDescent="0.25">
      <c r="A222" s="1" t="s">
        <v>8</v>
      </c>
      <c r="B222" s="1" t="s">
        <v>396</v>
      </c>
      <c r="C222" s="1" t="s">
        <v>400</v>
      </c>
      <c r="D222" s="1" t="s">
        <v>16</v>
      </c>
      <c r="E222" s="1" t="s">
        <v>401</v>
      </c>
      <c r="F222" s="1" t="s">
        <v>402</v>
      </c>
      <c r="G222" s="1" t="s">
        <v>14</v>
      </c>
      <c r="H222" s="1" t="s">
        <v>15</v>
      </c>
      <c r="I222" s="4" t="str">
        <f t="shared" si="8"/>
        <v>Link</v>
      </c>
      <c r="J222">
        <v>1</v>
      </c>
    </row>
    <row r="223" spans="1:38" x14ac:dyDescent="0.25">
      <c r="A223" s="1" t="s">
        <v>8</v>
      </c>
      <c r="B223" s="1" t="s">
        <v>396</v>
      </c>
      <c r="C223" s="1" t="s">
        <v>400</v>
      </c>
      <c r="D223" s="1" t="s">
        <v>17</v>
      </c>
      <c r="E223" s="1" t="s">
        <v>401</v>
      </c>
      <c r="F223" s="1" t="s">
        <v>402</v>
      </c>
      <c r="G223" s="1" t="s">
        <v>14</v>
      </c>
      <c r="H223" s="1" t="s">
        <v>15</v>
      </c>
      <c r="I223" s="4" t="str">
        <f t="shared" si="8"/>
        <v>Link</v>
      </c>
      <c r="J223">
        <v>0</v>
      </c>
      <c r="K223">
        <v>17</v>
      </c>
      <c r="L223">
        <v>3.97</v>
      </c>
      <c r="M223">
        <v>0.71</v>
      </c>
      <c r="N223">
        <f>16/17</f>
        <v>0.94117647058823528</v>
      </c>
      <c r="O223">
        <v>3.94</v>
      </c>
      <c r="P223">
        <v>1</v>
      </c>
      <c r="Q223">
        <v>4</v>
      </c>
      <c r="R223">
        <f>16/17</f>
        <v>0.94117647058823528</v>
      </c>
      <c r="S223">
        <v>3.94</v>
      </c>
      <c r="T223">
        <v>0.93</v>
      </c>
      <c r="U223">
        <v>4</v>
      </c>
      <c r="V223">
        <f>16/17</f>
        <v>0.94117647058823528</v>
      </c>
      <c r="W223">
        <v>3.63</v>
      </c>
      <c r="X223">
        <v>0.81</v>
      </c>
      <c r="Y223">
        <v>4</v>
      </c>
      <c r="Z223">
        <f>16/17</f>
        <v>0.94117647058823528</v>
      </c>
      <c r="AA223">
        <v>4.67</v>
      </c>
      <c r="AB223">
        <v>0.49</v>
      </c>
      <c r="AC223">
        <v>5</v>
      </c>
      <c r="AD223">
        <f>16/17</f>
        <v>0.94117647058823528</v>
      </c>
      <c r="AE223">
        <v>4.75</v>
      </c>
      <c r="AF223">
        <v>0.45</v>
      </c>
      <c r="AG223">
        <v>5</v>
      </c>
      <c r="AH223">
        <f>16/17</f>
        <v>0.94117647058823528</v>
      </c>
      <c r="AI223">
        <v>2.88</v>
      </c>
      <c r="AJ223">
        <v>0.62</v>
      </c>
      <c r="AK223">
        <v>3</v>
      </c>
      <c r="AL223">
        <f>16/17</f>
        <v>0.94117647058823528</v>
      </c>
    </row>
    <row r="224" spans="1:38" x14ac:dyDescent="0.25">
      <c r="A224" s="1" t="s">
        <v>8</v>
      </c>
      <c r="B224" s="1" t="s">
        <v>396</v>
      </c>
      <c r="C224" s="1" t="s">
        <v>400</v>
      </c>
      <c r="D224" s="1" t="s">
        <v>17</v>
      </c>
      <c r="E224" s="1" t="s">
        <v>401</v>
      </c>
      <c r="F224" s="1" t="s">
        <v>664</v>
      </c>
      <c r="G224" s="1" t="s">
        <v>14</v>
      </c>
      <c r="H224" s="1" t="s">
        <v>15</v>
      </c>
      <c r="I224" s="4" t="str">
        <f t="shared" ref="I224" si="10">HYPERLINK(_xlfn.CONCAT("https://asen-jhu.evaluationkit.com/Report/Public/Results?Course=",C224,".",D224,"&amp;Instructor=&amp;TermId=9198&amp;Year=&amp;AreaId=&amp;QuestionKey=&amp;Search=true"),"Link")</f>
        <v>Link</v>
      </c>
      <c r="J224">
        <v>0</v>
      </c>
      <c r="K224">
        <v>17</v>
      </c>
      <c r="L224">
        <v>4</v>
      </c>
      <c r="M224">
        <v>0.71</v>
      </c>
      <c r="N224">
        <f>16/17</f>
        <v>0.94117647058823528</v>
      </c>
      <c r="O224">
        <v>3.94</v>
      </c>
      <c r="P224">
        <v>1</v>
      </c>
      <c r="Q224">
        <v>4</v>
      </c>
      <c r="R224">
        <f>16/17</f>
        <v>0.94117647058823528</v>
      </c>
      <c r="S224">
        <v>4.13</v>
      </c>
      <c r="T224">
        <v>0.89</v>
      </c>
      <c r="U224">
        <v>4</v>
      </c>
      <c r="V224">
        <f>16/17</f>
        <v>0.94117647058823528</v>
      </c>
      <c r="W224">
        <v>3.63</v>
      </c>
      <c r="X224">
        <v>0.81</v>
      </c>
      <c r="Y224">
        <v>4</v>
      </c>
      <c r="Z224">
        <f>16/17</f>
        <v>0.94117647058823528</v>
      </c>
      <c r="AA224">
        <v>4.67</v>
      </c>
      <c r="AB224">
        <v>0.49</v>
      </c>
      <c r="AC224">
        <v>5</v>
      </c>
      <c r="AD224">
        <f>16/17</f>
        <v>0.94117647058823528</v>
      </c>
      <c r="AE224">
        <v>4.75</v>
      </c>
      <c r="AF224">
        <v>0.45</v>
      </c>
      <c r="AG224">
        <v>5</v>
      </c>
      <c r="AH224">
        <f>16/17</f>
        <v>0.94117647058823528</v>
      </c>
      <c r="AI224">
        <v>2.88</v>
      </c>
      <c r="AJ224">
        <v>0.62</v>
      </c>
      <c r="AK224">
        <v>3</v>
      </c>
      <c r="AL224">
        <f>16/17</f>
        <v>0.94117647058823528</v>
      </c>
    </row>
    <row r="225" spans="1:38" x14ac:dyDescent="0.25">
      <c r="A225" s="1" t="s">
        <v>8</v>
      </c>
      <c r="B225" s="1" t="s">
        <v>396</v>
      </c>
      <c r="C225" s="1" t="s">
        <v>400</v>
      </c>
      <c r="D225" s="1" t="s">
        <v>18</v>
      </c>
      <c r="E225" s="1" t="s">
        <v>401</v>
      </c>
      <c r="F225" s="1" t="s">
        <v>402</v>
      </c>
      <c r="G225" s="1" t="s">
        <v>14</v>
      </c>
      <c r="H225" s="1" t="s">
        <v>15</v>
      </c>
      <c r="I225" s="4" t="str">
        <f t="shared" si="8"/>
        <v>Link</v>
      </c>
      <c r="J225">
        <v>0</v>
      </c>
      <c r="K225">
        <v>16</v>
      </c>
      <c r="L225">
        <v>3.89</v>
      </c>
      <c r="M225">
        <v>0.78</v>
      </c>
      <c r="N225">
        <v>1</v>
      </c>
      <c r="O225">
        <v>3.94</v>
      </c>
      <c r="P225">
        <v>0.85</v>
      </c>
      <c r="Q225">
        <v>4</v>
      </c>
      <c r="R225">
        <v>1</v>
      </c>
      <c r="S225">
        <v>3.67</v>
      </c>
      <c r="T225">
        <v>0.98</v>
      </c>
      <c r="U225">
        <v>4</v>
      </c>
      <c r="V225">
        <f>15/16</f>
        <v>0.9375</v>
      </c>
      <c r="W225">
        <v>3.88</v>
      </c>
      <c r="X225">
        <v>0.81</v>
      </c>
      <c r="Y225">
        <v>4</v>
      </c>
      <c r="Z225">
        <v>1</v>
      </c>
      <c r="AA225">
        <v>4.8099999999999996</v>
      </c>
      <c r="AB225">
        <v>0.4</v>
      </c>
      <c r="AC225">
        <v>5</v>
      </c>
      <c r="AD225">
        <v>1</v>
      </c>
      <c r="AE225">
        <v>4.63</v>
      </c>
      <c r="AF225">
        <v>0.72</v>
      </c>
      <c r="AG225">
        <v>5</v>
      </c>
      <c r="AH225">
        <v>1</v>
      </c>
      <c r="AI225">
        <v>2.44</v>
      </c>
      <c r="AJ225">
        <v>0.89</v>
      </c>
      <c r="AK225">
        <v>3</v>
      </c>
      <c r="AL225">
        <v>1</v>
      </c>
    </row>
    <row r="226" spans="1:38" x14ac:dyDescent="0.25">
      <c r="A226" s="1" t="s">
        <v>8</v>
      </c>
      <c r="B226" s="1" t="s">
        <v>396</v>
      </c>
      <c r="C226" s="1" t="s">
        <v>400</v>
      </c>
      <c r="D226" s="1" t="s">
        <v>18</v>
      </c>
      <c r="E226" s="1" t="s">
        <v>401</v>
      </c>
      <c r="F226" s="1" t="s">
        <v>664</v>
      </c>
      <c r="G226" s="1" t="s">
        <v>14</v>
      </c>
      <c r="H226" s="1" t="s">
        <v>15</v>
      </c>
      <c r="I226" s="4" t="str">
        <f t="shared" ref="I226" si="11">HYPERLINK(_xlfn.CONCAT("https://asen-jhu.evaluationkit.com/Report/Public/Results?Course=",C226,".",D226,"&amp;Instructor=&amp;TermId=9198&amp;Year=&amp;AreaId=&amp;QuestionKey=&amp;Search=true"),"Link")</f>
        <v>Link</v>
      </c>
      <c r="J226">
        <v>0</v>
      </c>
      <c r="K226">
        <v>16</v>
      </c>
      <c r="L226">
        <v>4</v>
      </c>
      <c r="M226">
        <v>0.71</v>
      </c>
      <c r="N226">
        <v>1</v>
      </c>
      <c r="O226">
        <v>3.94</v>
      </c>
      <c r="P226">
        <v>0.85</v>
      </c>
      <c r="Q226">
        <v>4</v>
      </c>
      <c r="R226">
        <v>1</v>
      </c>
      <c r="S226">
        <v>4.3099999999999996</v>
      </c>
      <c r="T226">
        <v>0.6</v>
      </c>
      <c r="U226">
        <v>4</v>
      </c>
      <c r="V226">
        <v>1</v>
      </c>
      <c r="W226">
        <v>3.88</v>
      </c>
      <c r="X226">
        <v>0.81</v>
      </c>
      <c r="Y226">
        <v>4</v>
      </c>
      <c r="Z226">
        <v>1</v>
      </c>
      <c r="AA226">
        <v>4.8099999999999996</v>
      </c>
      <c r="AB226">
        <v>0.4</v>
      </c>
      <c r="AC226">
        <v>5</v>
      </c>
      <c r="AD226">
        <v>1</v>
      </c>
      <c r="AE226">
        <v>4.63</v>
      </c>
      <c r="AF226">
        <v>0.72</v>
      </c>
      <c r="AG226">
        <v>5</v>
      </c>
      <c r="AH226">
        <v>1</v>
      </c>
      <c r="AI226">
        <v>2.44</v>
      </c>
      <c r="AJ226">
        <v>0.89</v>
      </c>
      <c r="AK226">
        <v>3</v>
      </c>
      <c r="AL226">
        <v>1</v>
      </c>
    </row>
    <row r="227" spans="1:38" x14ac:dyDescent="0.25">
      <c r="A227" s="1" t="s">
        <v>8</v>
      </c>
      <c r="B227" s="1" t="s">
        <v>396</v>
      </c>
      <c r="C227" s="1" t="s">
        <v>400</v>
      </c>
      <c r="D227" s="1" t="s">
        <v>19</v>
      </c>
      <c r="E227" s="1" t="s">
        <v>401</v>
      </c>
      <c r="F227" s="1" t="s">
        <v>402</v>
      </c>
      <c r="G227" s="1" t="s">
        <v>14</v>
      </c>
      <c r="H227" s="1" t="s">
        <v>15</v>
      </c>
      <c r="I227" s="4" t="str">
        <f t="shared" si="8"/>
        <v>Link</v>
      </c>
      <c r="J227">
        <v>0</v>
      </c>
      <c r="K227">
        <v>19</v>
      </c>
      <c r="L227">
        <v>3.61</v>
      </c>
      <c r="M227">
        <v>0.91</v>
      </c>
      <c r="N227">
        <f>18/19</f>
        <v>0.94736842105263153</v>
      </c>
      <c r="O227">
        <v>3.61</v>
      </c>
      <c r="P227">
        <v>0.98</v>
      </c>
      <c r="Q227">
        <v>3.5</v>
      </c>
      <c r="R227">
        <f>18/19</f>
        <v>0.94736842105263153</v>
      </c>
      <c r="S227">
        <v>3.72</v>
      </c>
      <c r="T227">
        <v>0.75</v>
      </c>
      <c r="U227">
        <v>4</v>
      </c>
      <c r="V227">
        <f>18/19</f>
        <v>0.94736842105263153</v>
      </c>
      <c r="W227">
        <v>3.41</v>
      </c>
      <c r="X227">
        <v>1</v>
      </c>
      <c r="Y227">
        <v>3</v>
      </c>
      <c r="Z227">
        <f>17/19</f>
        <v>0.89473684210526316</v>
      </c>
      <c r="AA227">
        <v>4.25</v>
      </c>
      <c r="AB227">
        <v>0.93</v>
      </c>
      <c r="AC227">
        <v>4.5</v>
      </c>
      <c r="AD227">
        <f>17/19</f>
        <v>0.89473684210526316</v>
      </c>
      <c r="AE227">
        <v>4.24</v>
      </c>
      <c r="AF227">
        <v>0.9</v>
      </c>
      <c r="AG227">
        <v>4</v>
      </c>
      <c r="AH227">
        <f>17/19</f>
        <v>0.89473684210526316</v>
      </c>
      <c r="AI227">
        <v>2.41</v>
      </c>
      <c r="AJ227">
        <v>0.87</v>
      </c>
      <c r="AK227">
        <v>2</v>
      </c>
      <c r="AL227">
        <f>17/19</f>
        <v>0.89473684210526316</v>
      </c>
    </row>
    <row r="228" spans="1:38" x14ac:dyDescent="0.25">
      <c r="A228" s="1" t="s">
        <v>8</v>
      </c>
      <c r="B228" s="1" t="s">
        <v>396</v>
      </c>
      <c r="C228" s="1" t="s">
        <v>400</v>
      </c>
      <c r="D228" s="1" t="s">
        <v>19</v>
      </c>
      <c r="E228" s="1" t="s">
        <v>401</v>
      </c>
      <c r="F228" s="1" t="s">
        <v>664</v>
      </c>
      <c r="G228" s="1" t="s">
        <v>14</v>
      </c>
      <c r="H228" s="1" t="s">
        <v>15</v>
      </c>
      <c r="I228" s="4" t="str">
        <f t="shared" ref="I228" si="12">HYPERLINK(_xlfn.CONCAT("https://asen-jhu.evaluationkit.com/Report/Public/Results?Course=",C228,".",D228,"&amp;Instructor=&amp;TermId=9198&amp;Year=&amp;AreaId=&amp;QuestionKey=&amp;Search=true"),"Link")</f>
        <v>Link</v>
      </c>
      <c r="J228">
        <v>0</v>
      </c>
      <c r="K228">
        <v>19</v>
      </c>
      <c r="L228">
        <v>3.63</v>
      </c>
      <c r="M228">
        <v>0.92</v>
      </c>
      <c r="N228">
        <f>18/19</f>
        <v>0.94736842105263153</v>
      </c>
      <c r="O228">
        <v>3.61</v>
      </c>
      <c r="P228">
        <v>0.98</v>
      </c>
      <c r="Q228">
        <v>3.5</v>
      </c>
      <c r="R228">
        <f>18/19</f>
        <v>0.94736842105263153</v>
      </c>
      <c r="S228">
        <v>3.88</v>
      </c>
      <c r="T228">
        <v>0.86</v>
      </c>
      <c r="U228">
        <v>4</v>
      </c>
      <c r="V228">
        <f>17/19</f>
        <v>0.89473684210526316</v>
      </c>
      <c r="W228">
        <v>3.41</v>
      </c>
      <c r="X228">
        <v>1</v>
      </c>
      <c r="Y228">
        <v>3</v>
      </c>
      <c r="Z228">
        <f>17/19</f>
        <v>0.89473684210526316</v>
      </c>
      <c r="AA228">
        <v>4.25</v>
      </c>
      <c r="AB228">
        <v>0.93</v>
      </c>
      <c r="AC228">
        <v>4.5</v>
      </c>
      <c r="AD228">
        <f>17/19</f>
        <v>0.89473684210526316</v>
      </c>
      <c r="AE228">
        <v>4.24</v>
      </c>
      <c r="AF228">
        <v>0.9</v>
      </c>
      <c r="AG228">
        <v>4</v>
      </c>
      <c r="AH228">
        <f>17/19</f>
        <v>0.89473684210526316</v>
      </c>
      <c r="AI228">
        <v>2.41</v>
      </c>
      <c r="AJ228">
        <v>0.87</v>
      </c>
      <c r="AK228">
        <v>2</v>
      </c>
      <c r="AL228">
        <f>17/19</f>
        <v>0.89473684210526316</v>
      </c>
    </row>
    <row r="229" spans="1:38" x14ac:dyDescent="0.25">
      <c r="A229" s="1" t="s">
        <v>8</v>
      </c>
      <c r="B229" s="1" t="s">
        <v>396</v>
      </c>
      <c r="C229" s="1" t="s">
        <v>403</v>
      </c>
      <c r="D229" s="1" t="s">
        <v>11</v>
      </c>
      <c r="E229" s="1" t="s">
        <v>404</v>
      </c>
      <c r="F229" s="1" t="s">
        <v>405</v>
      </c>
      <c r="G229" s="1" t="s">
        <v>14</v>
      </c>
      <c r="H229" s="1" t="s">
        <v>15</v>
      </c>
      <c r="I229" s="4" t="str">
        <f t="shared" si="8"/>
        <v>Link</v>
      </c>
      <c r="J229">
        <v>0</v>
      </c>
      <c r="K229">
        <v>18</v>
      </c>
      <c r="L229">
        <v>4.4400000000000004</v>
      </c>
      <c r="M229">
        <v>0.69</v>
      </c>
      <c r="N229">
        <v>1</v>
      </c>
      <c r="O229">
        <v>4.5599999999999996</v>
      </c>
      <c r="P229">
        <v>0.86</v>
      </c>
      <c r="Q229">
        <v>5</v>
      </c>
      <c r="R229">
        <v>1</v>
      </c>
      <c r="S229">
        <v>4.6100000000000003</v>
      </c>
      <c r="T229">
        <v>0.85</v>
      </c>
      <c r="U229">
        <v>5</v>
      </c>
      <c r="V229">
        <v>1</v>
      </c>
      <c r="W229">
        <v>4.41</v>
      </c>
      <c r="X229">
        <v>0.87</v>
      </c>
      <c r="Y229">
        <v>5</v>
      </c>
      <c r="Z229">
        <f>17/18</f>
        <v>0.94444444444444442</v>
      </c>
      <c r="AA229">
        <v>4.88</v>
      </c>
      <c r="AB229">
        <v>0.33</v>
      </c>
      <c r="AC229">
        <v>5</v>
      </c>
      <c r="AD229">
        <f>17/18</f>
        <v>0.94444444444444442</v>
      </c>
      <c r="AE229">
        <v>4.71</v>
      </c>
      <c r="AF229">
        <v>0.59</v>
      </c>
      <c r="AG229">
        <v>5</v>
      </c>
      <c r="AH229">
        <f>17/18</f>
        <v>0.94444444444444442</v>
      </c>
      <c r="AI229">
        <v>3.47</v>
      </c>
      <c r="AJ229">
        <v>0.62</v>
      </c>
      <c r="AK229">
        <v>3</v>
      </c>
      <c r="AL229">
        <f>17/18</f>
        <v>0.94444444444444442</v>
      </c>
    </row>
    <row r="230" spans="1:38" x14ac:dyDescent="0.25">
      <c r="A230" s="1" t="s">
        <v>8</v>
      </c>
      <c r="B230" s="1" t="s">
        <v>406</v>
      </c>
      <c r="C230" s="1" t="s">
        <v>407</v>
      </c>
      <c r="D230" s="1" t="s">
        <v>11</v>
      </c>
      <c r="E230" s="1" t="s">
        <v>408</v>
      </c>
      <c r="F230" s="1" t="s">
        <v>409</v>
      </c>
      <c r="G230" s="1" t="s">
        <v>14</v>
      </c>
      <c r="H230" s="1" t="s">
        <v>15</v>
      </c>
      <c r="I230" s="4" t="str">
        <f t="shared" si="8"/>
        <v>Link</v>
      </c>
      <c r="J230">
        <v>0</v>
      </c>
      <c r="K230">
        <v>18</v>
      </c>
      <c r="L230">
        <v>4.17</v>
      </c>
      <c r="M230">
        <v>0.82</v>
      </c>
      <c r="N230">
        <v>1</v>
      </c>
      <c r="O230">
        <v>4.33</v>
      </c>
      <c r="P230">
        <v>0.69</v>
      </c>
      <c r="Q230">
        <v>4</v>
      </c>
      <c r="R230">
        <v>1</v>
      </c>
      <c r="S230">
        <v>4.22</v>
      </c>
      <c r="T230">
        <v>0.81</v>
      </c>
      <c r="U230">
        <v>4</v>
      </c>
      <c r="V230">
        <v>1</v>
      </c>
      <c r="W230">
        <v>4.4400000000000004</v>
      </c>
      <c r="X230">
        <v>0.7</v>
      </c>
      <c r="Y230">
        <v>5</v>
      </c>
      <c r="Z230">
        <v>1</v>
      </c>
      <c r="AA230">
        <v>0</v>
      </c>
      <c r="AB230">
        <v>0</v>
      </c>
      <c r="AC230">
        <v>0</v>
      </c>
      <c r="AD230">
        <f>17/18</f>
        <v>0.94444444444444442</v>
      </c>
      <c r="AE230">
        <v>4.13</v>
      </c>
      <c r="AF230">
        <v>0.96</v>
      </c>
      <c r="AG230">
        <v>4</v>
      </c>
      <c r="AH230">
        <f>16/18</f>
        <v>0.88888888888888884</v>
      </c>
      <c r="AI230">
        <v>3.71</v>
      </c>
      <c r="AJ230">
        <v>0.92</v>
      </c>
      <c r="AK230">
        <v>4</v>
      </c>
      <c r="AL230">
        <f>17/18</f>
        <v>0.94444444444444442</v>
      </c>
    </row>
    <row r="231" spans="1:38" x14ac:dyDescent="0.25">
      <c r="A231" s="1" t="s">
        <v>8</v>
      </c>
      <c r="B231" s="1" t="s">
        <v>406</v>
      </c>
      <c r="C231" s="1" t="s">
        <v>410</v>
      </c>
      <c r="D231" s="1" t="s">
        <v>11</v>
      </c>
      <c r="E231" s="1" t="s">
        <v>411</v>
      </c>
      <c r="F231" s="1" t="s">
        <v>412</v>
      </c>
      <c r="G231" s="1" t="s">
        <v>14</v>
      </c>
      <c r="H231" s="1" t="s">
        <v>15</v>
      </c>
      <c r="I231" s="4" t="str">
        <f t="shared" si="8"/>
        <v>Link</v>
      </c>
      <c r="J231">
        <v>0</v>
      </c>
      <c r="K231">
        <v>8</v>
      </c>
      <c r="L231">
        <v>4.5999999999999996</v>
      </c>
      <c r="M231">
        <v>0.47</v>
      </c>
      <c r="N231">
        <f>7/8</f>
        <v>0.875</v>
      </c>
      <c r="O231">
        <v>4.57</v>
      </c>
      <c r="P231">
        <v>0.53</v>
      </c>
      <c r="Q231">
        <v>5</v>
      </c>
      <c r="R231">
        <f>7/8</f>
        <v>0.875</v>
      </c>
      <c r="S231">
        <v>4.71</v>
      </c>
      <c r="T231">
        <v>0.49</v>
      </c>
      <c r="U231">
        <v>5</v>
      </c>
      <c r="V231">
        <f>7/8</f>
        <v>0.875</v>
      </c>
      <c r="W231">
        <v>4.8600000000000003</v>
      </c>
      <c r="X231">
        <v>0.38</v>
      </c>
      <c r="Y231">
        <v>5</v>
      </c>
      <c r="Z231">
        <f>7/8</f>
        <v>0.875</v>
      </c>
      <c r="AA231">
        <v>0</v>
      </c>
      <c r="AB231">
        <v>0</v>
      </c>
      <c r="AC231">
        <v>0</v>
      </c>
      <c r="AD231">
        <f>7/8</f>
        <v>0.875</v>
      </c>
      <c r="AE231">
        <v>4.8600000000000003</v>
      </c>
      <c r="AF231">
        <v>0.38</v>
      </c>
      <c r="AG231">
        <v>5</v>
      </c>
      <c r="AH231">
        <f>7/8</f>
        <v>0.875</v>
      </c>
      <c r="AI231">
        <v>4</v>
      </c>
      <c r="AJ231">
        <v>0.57999999999999996</v>
      </c>
      <c r="AK231">
        <v>4</v>
      </c>
      <c r="AL231">
        <f>7/8</f>
        <v>0.875</v>
      </c>
    </row>
    <row r="232" spans="1:38" x14ac:dyDescent="0.25">
      <c r="A232" s="1" t="s">
        <v>8</v>
      </c>
      <c r="B232" s="1" t="s">
        <v>406</v>
      </c>
      <c r="C232" s="1" t="s">
        <v>413</v>
      </c>
      <c r="D232" s="1" t="s">
        <v>11</v>
      </c>
      <c r="E232" s="1" t="s">
        <v>414</v>
      </c>
      <c r="F232" s="1" t="s">
        <v>415</v>
      </c>
      <c r="G232" s="1" t="s">
        <v>14</v>
      </c>
      <c r="H232" s="1" t="s">
        <v>15</v>
      </c>
      <c r="I232" s="4" t="str">
        <f t="shared" si="8"/>
        <v>Link</v>
      </c>
      <c r="J232">
        <v>1</v>
      </c>
    </row>
    <row r="233" spans="1:38" x14ac:dyDescent="0.25">
      <c r="A233" s="1" t="s">
        <v>8</v>
      </c>
      <c r="B233" s="1" t="s">
        <v>406</v>
      </c>
      <c r="C233" s="1" t="s">
        <v>416</v>
      </c>
      <c r="D233" s="1" t="s">
        <v>11</v>
      </c>
      <c r="E233" s="1" t="s">
        <v>417</v>
      </c>
      <c r="F233" s="1" t="s">
        <v>418</v>
      </c>
      <c r="G233" s="1" t="s">
        <v>14</v>
      </c>
      <c r="H233" s="1" t="s">
        <v>15</v>
      </c>
      <c r="I233" s="4" t="str">
        <f t="shared" si="8"/>
        <v>Link</v>
      </c>
      <c r="J233">
        <v>1</v>
      </c>
    </row>
    <row r="234" spans="1:38" x14ac:dyDescent="0.25">
      <c r="A234" s="1" t="s">
        <v>8</v>
      </c>
      <c r="B234" s="1" t="s">
        <v>406</v>
      </c>
      <c r="C234" s="1" t="s">
        <v>419</v>
      </c>
      <c r="D234" s="1" t="s">
        <v>11</v>
      </c>
      <c r="E234" s="1" t="s">
        <v>420</v>
      </c>
      <c r="F234" s="1" t="s">
        <v>421</v>
      </c>
      <c r="G234" s="1" t="s">
        <v>14</v>
      </c>
      <c r="H234" s="1" t="s">
        <v>15</v>
      </c>
      <c r="I234" s="4" t="str">
        <f t="shared" si="8"/>
        <v>Link</v>
      </c>
      <c r="J234">
        <v>0</v>
      </c>
      <c r="K234">
        <v>9</v>
      </c>
      <c r="L234">
        <v>4.42</v>
      </c>
      <c r="M234">
        <v>0.53</v>
      </c>
      <c r="N234">
        <f>8/9</f>
        <v>0.88888888888888884</v>
      </c>
      <c r="O234">
        <v>4.88</v>
      </c>
      <c r="P234">
        <v>0.35</v>
      </c>
      <c r="Q234">
        <v>5</v>
      </c>
      <c r="R234">
        <f>8/9</f>
        <v>0.88888888888888884</v>
      </c>
      <c r="S234">
        <v>4.88</v>
      </c>
      <c r="T234">
        <v>0.35</v>
      </c>
      <c r="U234">
        <v>5</v>
      </c>
      <c r="V234">
        <f>8/9</f>
        <v>0.88888888888888884</v>
      </c>
      <c r="W234">
        <v>4.63</v>
      </c>
      <c r="X234">
        <v>0.52</v>
      </c>
      <c r="Y234">
        <v>5</v>
      </c>
      <c r="Z234">
        <f>8/9</f>
        <v>0.88888888888888884</v>
      </c>
      <c r="AA234">
        <v>5</v>
      </c>
      <c r="AB234">
        <v>0</v>
      </c>
      <c r="AC234">
        <v>5</v>
      </c>
      <c r="AD234">
        <f>7/8</f>
        <v>0.875</v>
      </c>
      <c r="AE234">
        <v>4</v>
      </c>
      <c r="AF234">
        <v>1.07</v>
      </c>
      <c r="AG234">
        <v>4</v>
      </c>
      <c r="AH234">
        <f>8/9</f>
        <v>0.88888888888888884</v>
      </c>
      <c r="AI234">
        <v>3.13</v>
      </c>
      <c r="AJ234">
        <v>0.35</v>
      </c>
      <c r="AK234">
        <v>3</v>
      </c>
      <c r="AL234">
        <f>8/9</f>
        <v>0.88888888888888884</v>
      </c>
    </row>
    <row r="235" spans="1:38" x14ac:dyDescent="0.25">
      <c r="A235" s="1" t="s">
        <v>8</v>
      </c>
      <c r="B235" s="1" t="s">
        <v>406</v>
      </c>
      <c r="C235" s="1" t="s">
        <v>422</v>
      </c>
      <c r="D235" s="1" t="s">
        <v>11</v>
      </c>
      <c r="E235" s="1" t="s">
        <v>423</v>
      </c>
      <c r="F235" s="1" t="s">
        <v>424</v>
      </c>
      <c r="G235" s="1" t="s">
        <v>14</v>
      </c>
      <c r="H235" s="1" t="s">
        <v>15</v>
      </c>
      <c r="I235" s="4" t="str">
        <f t="shared" si="8"/>
        <v>Link</v>
      </c>
      <c r="J235">
        <v>1</v>
      </c>
    </row>
    <row r="236" spans="1:38" x14ac:dyDescent="0.25">
      <c r="A236" s="1" t="s">
        <v>8</v>
      </c>
      <c r="B236" s="1" t="s">
        <v>406</v>
      </c>
      <c r="C236" s="1" t="s">
        <v>425</v>
      </c>
      <c r="D236" s="1" t="s">
        <v>11</v>
      </c>
      <c r="E236" s="1" t="s">
        <v>426</v>
      </c>
      <c r="F236" s="1" t="s">
        <v>427</v>
      </c>
      <c r="G236" s="1" t="s">
        <v>14</v>
      </c>
      <c r="H236" s="1" t="s">
        <v>15</v>
      </c>
      <c r="I236" s="4" t="str">
        <f t="shared" si="8"/>
        <v>Link</v>
      </c>
      <c r="J236">
        <v>0</v>
      </c>
      <c r="K236">
        <v>18</v>
      </c>
      <c r="L236">
        <v>4.57</v>
      </c>
      <c r="M236">
        <v>0.28000000000000003</v>
      </c>
      <c r="N236">
        <v>1</v>
      </c>
      <c r="O236">
        <v>4.9400000000000004</v>
      </c>
      <c r="P236">
        <v>0.24</v>
      </c>
      <c r="Q236">
        <v>5</v>
      </c>
      <c r="R236">
        <v>1</v>
      </c>
      <c r="S236">
        <v>5</v>
      </c>
      <c r="T236">
        <v>0</v>
      </c>
      <c r="U236">
        <v>5</v>
      </c>
      <c r="V236">
        <v>1</v>
      </c>
      <c r="W236">
        <v>4.78</v>
      </c>
      <c r="X236">
        <v>0.55000000000000004</v>
      </c>
      <c r="Y236">
        <v>5</v>
      </c>
      <c r="Z236">
        <v>1</v>
      </c>
      <c r="AA236">
        <v>5</v>
      </c>
      <c r="AB236">
        <v>0</v>
      </c>
      <c r="AC236">
        <v>5</v>
      </c>
      <c r="AD236">
        <v>1</v>
      </c>
      <c r="AE236">
        <v>4.9400000000000004</v>
      </c>
      <c r="AF236">
        <v>0.24</v>
      </c>
      <c r="AG236">
        <v>5</v>
      </c>
      <c r="AH236">
        <f>17/18</f>
        <v>0.94444444444444442</v>
      </c>
      <c r="AI236">
        <v>2.76</v>
      </c>
      <c r="AJ236">
        <v>0.66</v>
      </c>
      <c r="AK236">
        <v>3</v>
      </c>
      <c r="AL236">
        <f>17/18</f>
        <v>0.94444444444444442</v>
      </c>
    </row>
    <row r="237" spans="1:38" x14ac:dyDescent="0.25">
      <c r="A237" s="1" t="s">
        <v>8</v>
      </c>
      <c r="B237" s="1" t="s">
        <v>406</v>
      </c>
      <c r="C237" s="1" t="s">
        <v>428</v>
      </c>
      <c r="D237" s="1" t="s">
        <v>11</v>
      </c>
      <c r="E237" s="1" t="s">
        <v>429</v>
      </c>
      <c r="F237" s="1" t="s">
        <v>427</v>
      </c>
      <c r="G237" s="1" t="s">
        <v>14</v>
      </c>
      <c r="H237" s="1" t="s">
        <v>15</v>
      </c>
      <c r="I237" s="4" t="str">
        <f t="shared" si="8"/>
        <v>Link</v>
      </c>
      <c r="J237">
        <v>0</v>
      </c>
      <c r="K237">
        <v>18</v>
      </c>
      <c r="L237">
        <v>4.49</v>
      </c>
      <c r="M237">
        <v>0.42</v>
      </c>
      <c r="N237">
        <f>17/18</f>
        <v>0.94444444444444442</v>
      </c>
      <c r="O237">
        <v>4.88</v>
      </c>
      <c r="P237">
        <v>0.49</v>
      </c>
      <c r="Q237">
        <v>5</v>
      </c>
      <c r="R237">
        <f>17/18</f>
        <v>0.94444444444444442</v>
      </c>
      <c r="S237">
        <v>4.88</v>
      </c>
      <c r="T237">
        <v>0.33</v>
      </c>
      <c r="U237">
        <v>5</v>
      </c>
      <c r="V237">
        <f>17/18</f>
        <v>0.94444444444444442</v>
      </c>
      <c r="W237">
        <v>4.63</v>
      </c>
      <c r="X237">
        <v>0.72</v>
      </c>
      <c r="Y237">
        <v>5</v>
      </c>
      <c r="Z237">
        <f>16/18</f>
        <v>0.88888888888888884</v>
      </c>
      <c r="AA237">
        <v>5</v>
      </c>
      <c r="AB237">
        <v>0</v>
      </c>
      <c r="AC237">
        <v>5</v>
      </c>
      <c r="AD237">
        <f>17/18</f>
        <v>0.94444444444444442</v>
      </c>
      <c r="AE237">
        <v>4.8099999999999996</v>
      </c>
      <c r="AF237">
        <v>0.54</v>
      </c>
      <c r="AG237">
        <v>5</v>
      </c>
      <c r="AH237">
        <f>16/18</f>
        <v>0.88888888888888884</v>
      </c>
      <c r="AI237">
        <v>2.75</v>
      </c>
      <c r="AJ237">
        <v>0.45</v>
      </c>
      <c r="AK237">
        <v>3</v>
      </c>
      <c r="AL237">
        <f>17/18</f>
        <v>0.94444444444444442</v>
      </c>
    </row>
    <row r="238" spans="1:38" x14ac:dyDescent="0.25">
      <c r="A238" s="1" t="s">
        <v>8</v>
      </c>
      <c r="B238" s="1" t="s">
        <v>406</v>
      </c>
      <c r="C238" s="1" t="s">
        <v>430</v>
      </c>
      <c r="D238" s="1" t="s">
        <v>11</v>
      </c>
      <c r="E238" s="1" t="s">
        <v>431</v>
      </c>
      <c r="F238" s="1" t="s">
        <v>432</v>
      </c>
      <c r="G238" s="1" t="s">
        <v>14</v>
      </c>
      <c r="H238" s="1" t="s">
        <v>15</v>
      </c>
      <c r="I238" s="4" t="str">
        <f t="shared" si="8"/>
        <v>Link</v>
      </c>
      <c r="J238">
        <v>1</v>
      </c>
    </row>
    <row r="239" spans="1:38" x14ac:dyDescent="0.25">
      <c r="A239" s="1" t="s">
        <v>8</v>
      </c>
      <c r="B239" s="1" t="s">
        <v>406</v>
      </c>
      <c r="C239" s="1" t="s">
        <v>433</v>
      </c>
      <c r="D239" s="1" t="s">
        <v>11</v>
      </c>
      <c r="E239" s="1" t="s">
        <v>434</v>
      </c>
      <c r="F239" s="1" t="s">
        <v>435</v>
      </c>
      <c r="G239" s="1" t="s">
        <v>14</v>
      </c>
      <c r="H239" s="1" t="s">
        <v>15</v>
      </c>
      <c r="I239" s="4" t="str">
        <f t="shared" si="8"/>
        <v>Link</v>
      </c>
      <c r="J239">
        <v>0</v>
      </c>
      <c r="K239">
        <v>7</v>
      </c>
      <c r="L239">
        <v>4.57</v>
      </c>
      <c r="M239">
        <v>0.41</v>
      </c>
      <c r="N239">
        <v>1</v>
      </c>
      <c r="O239">
        <v>4.8600000000000003</v>
      </c>
      <c r="P239">
        <v>0.38</v>
      </c>
      <c r="Q239">
        <v>5</v>
      </c>
      <c r="R239">
        <v>1</v>
      </c>
      <c r="S239">
        <v>4.8600000000000003</v>
      </c>
      <c r="T239">
        <v>0.38</v>
      </c>
      <c r="U239">
        <v>5</v>
      </c>
      <c r="V239">
        <v>1</v>
      </c>
      <c r="W239">
        <v>4.71</v>
      </c>
      <c r="X239">
        <v>0.76</v>
      </c>
      <c r="Y239">
        <v>5</v>
      </c>
      <c r="Z239">
        <v>1</v>
      </c>
      <c r="AA239">
        <v>0</v>
      </c>
      <c r="AB239">
        <v>0</v>
      </c>
      <c r="AC239">
        <v>0</v>
      </c>
      <c r="AD239">
        <v>1</v>
      </c>
      <c r="AE239">
        <v>5</v>
      </c>
      <c r="AF239">
        <v>0</v>
      </c>
      <c r="AG239">
        <v>5</v>
      </c>
      <c r="AH239">
        <v>1</v>
      </c>
      <c r="AI239">
        <v>3.43</v>
      </c>
      <c r="AJ239">
        <v>0.53</v>
      </c>
      <c r="AK239">
        <v>3</v>
      </c>
      <c r="AL239">
        <v>1</v>
      </c>
    </row>
    <row r="240" spans="1:38" x14ac:dyDescent="0.25">
      <c r="A240" s="1" t="s">
        <v>8</v>
      </c>
      <c r="B240" s="1" t="s">
        <v>406</v>
      </c>
      <c r="C240" s="1" t="s">
        <v>436</v>
      </c>
      <c r="D240" s="1" t="s">
        <v>11</v>
      </c>
      <c r="E240" s="1" t="s">
        <v>437</v>
      </c>
      <c r="F240" s="1" t="s">
        <v>438</v>
      </c>
      <c r="G240" s="1" t="s">
        <v>14</v>
      </c>
      <c r="H240" s="1" t="s">
        <v>15</v>
      </c>
      <c r="I240" s="4" t="str">
        <f t="shared" si="8"/>
        <v>Link</v>
      </c>
      <c r="J240">
        <v>0</v>
      </c>
      <c r="K240">
        <v>9</v>
      </c>
      <c r="L240">
        <v>4.57</v>
      </c>
      <c r="M240">
        <v>0.56999999999999995</v>
      </c>
      <c r="N240">
        <f>8/9</f>
        <v>0.88888888888888884</v>
      </c>
      <c r="O240">
        <v>4.75</v>
      </c>
      <c r="P240">
        <v>0.46</v>
      </c>
      <c r="Q240">
        <v>5</v>
      </c>
      <c r="R240">
        <f>8/9</f>
        <v>0.88888888888888884</v>
      </c>
      <c r="S240">
        <v>4.63</v>
      </c>
      <c r="T240">
        <v>0.74</v>
      </c>
      <c r="U240">
        <v>5</v>
      </c>
      <c r="V240">
        <f>8/9</f>
        <v>0.88888888888888884</v>
      </c>
      <c r="W240">
        <v>4.63</v>
      </c>
      <c r="X240">
        <v>0.52</v>
      </c>
      <c r="Y240">
        <v>5</v>
      </c>
      <c r="Z240">
        <f>8/9</f>
        <v>0.88888888888888884</v>
      </c>
      <c r="AA240">
        <v>0</v>
      </c>
      <c r="AB240">
        <v>0</v>
      </c>
      <c r="AC240">
        <v>0</v>
      </c>
      <c r="AD240">
        <f>8/9</f>
        <v>0.88888888888888884</v>
      </c>
      <c r="AE240">
        <v>4.88</v>
      </c>
      <c r="AF240">
        <v>0.35</v>
      </c>
      <c r="AG240">
        <v>5</v>
      </c>
      <c r="AH240">
        <f>8/9</f>
        <v>0.88888888888888884</v>
      </c>
      <c r="AI240">
        <v>4</v>
      </c>
      <c r="AJ240">
        <v>0.76</v>
      </c>
      <c r="AK240">
        <v>4</v>
      </c>
      <c r="AL240">
        <f>8/9</f>
        <v>0.88888888888888884</v>
      </c>
    </row>
    <row r="241" spans="1:38" x14ac:dyDescent="0.25">
      <c r="A241" s="1" t="s">
        <v>8</v>
      </c>
      <c r="B241" s="1" t="s">
        <v>406</v>
      </c>
      <c r="C241" s="1" t="s">
        <v>439</v>
      </c>
      <c r="D241" s="1" t="s">
        <v>11</v>
      </c>
      <c r="E241" s="1" t="s">
        <v>440</v>
      </c>
      <c r="F241" s="1" t="s">
        <v>441</v>
      </c>
      <c r="G241" s="1" t="s">
        <v>14</v>
      </c>
      <c r="H241" s="1" t="s">
        <v>15</v>
      </c>
      <c r="I241" s="4" t="str">
        <f t="shared" si="8"/>
        <v>Link</v>
      </c>
      <c r="J241">
        <v>1</v>
      </c>
    </row>
    <row r="242" spans="1:38" x14ac:dyDescent="0.25">
      <c r="A242" s="1" t="s">
        <v>8</v>
      </c>
      <c r="B242" s="1" t="s">
        <v>442</v>
      </c>
      <c r="C242" s="1" t="s">
        <v>443</v>
      </c>
      <c r="D242" s="1" t="s">
        <v>11</v>
      </c>
      <c r="E242" s="1" t="s">
        <v>444</v>
      </c>
      <c r="F242" s="1" t="s">
        <v>445</v>
      </c>
      <c r="G242" s="1" t="s">
        <v>14</v>
      </c>
      <c r="H242" s="1" t="s">
        <v>15</v>
      </c>
      <c r="I242" s="4" t="str">
        <f t="shared" si="8"/>
        <v>Link</v>
      </c>
      <c r="J242">
        <v>0</v>
      </c>
      <c r="K242">
        <v>11</v>
      </c>
      <c r="L242">
        <v>3.57</v>
      </c>
      <c r="M242">
        <v>1.07</v>
      </c>
      <c r="N242">
        <f>10/11</f>
        <v>0.90909090909090906</v>
      </c>
      <c r="O242">
        <v>3</v>
      </c>
      <c r="P242">
        <v>1.33</v>
      </c>
      <c r="Q242">
        <v>3</v>
      </c>
      <c r="R242">
        <f>10/11</f>
        <v>0.90909090909090906</v>
      </c>
      <c r="S242">
        <v>2.7</v>
      </c>
      <c r="T242">
        <v>1.42</v>
      </c>
      <c r="U242">
        <v>3</v>
      </c>
      <c r="V242">
        <f>10/11</f>
        <v>0.90909090909090906</v>
      </c>
      <c r="W242">
        <v>3.8</v>
      </c>
      <c r="X242">
        <v>1.1399999999999999</v>
      </c>
      <c r="Y242">
        <v>3.5</v>
      </c>
      <c r="Z242">
        <f>10/11</f>
        <v>0.90909090909090906</v>
      </c>
      <c r="AA242">
        <v>4.3</v>
      </c>
      <c r="AB242">
        <v>0.67</v>
      </c>
      <c r="AC242">
        <v>4</v>
      </c>
      <c r="AD242">
        <f>10/11</f>
        <v>0.90909090909090906</v>
      </c>
      <c r="AE242">
        <v>4.0999999999999996</v>
      </c>
      <c r="AF242">
        <v>0.99</v>
      </c>
      <c r="AG242">
        <v>4</v>
      </c>
      <c r="AH242">
        <f>10/11</f>
        <v>0.90909090909090906</v>
      </c>
      <c r="AI242">
        <v>3.5</v>
      </c>
      <c r="AJ242">
        <v>0.85</v>
      </c>
      <c r="AK242">
        <v>3.5</v>
      </c>
      <c r="AL242">
        <f>10/11</f>
        <v>0.90909090909090906</v>
      </c>
    </row>
    <row r="243" spans="1:38" x14ac:dyDescent="0.25">
      <c r="A243" s="1" t="s">
        <v>8</v>
      </c>
      <c r="B243" s="1" t="s">
        <v>442</v>
      </c>
      <c r="C243" s="1" t="s">
        <v>443</v>
      </c>
      <c r="D243" s="1" t="s">
        <v>16</v>
      </c>
      <c r="E243" s="1" t="s">
        <v>444</v>
      </c>
      <c r="F243" s="1" t="s">
        <v>445</v>
      </c>
      <c r="G243" s="1" t="s">
        <v>14</v>
      </c>
      <c r="H243" s="1" t="s">
        <v>15</v>
      </c>
      <c r="I243" s="4" t="str">
        <f t="shared" si="8"/>
        <v>Link</v>
      </c>
      <c r="J243">
        <v>0</v>
      </c>
      <c r="K243">
        <v>8</v>
      </c>
      <c r="L243">
        <v>3.78</v>
      </c>
      <c r="M243">
        <v>0.88</v>
      </c>
      <c r="N243">
        <v>1</v>
      </c>
      <c r="O243">
        <v>3</v>
      </c>
      <c r="P243">
        <v>1.07</v>
      </c>
      <c r="Q243">
        <v>3</v>
      </c>
      <c r="R243">
        <v>1</v>
      </c>
      <c r="S243">
        <v>2.75</v>
      </c>
      <c r="T243">
        <v>1.04</v>
      </c>
      <c r="U243">
        <v>3</v>
      </c>
      <c r="V243">
        <v>1</v>
      </c>
      <c r="W243">
        <v>4.13</v>
      </c>
      <c r="X243">
        <v>0.64</v>
      </c>
      <c r="Y243">
        <v>4</v>
      </c>
      <c r="Z243">
        <v>1</v>
      </c>
      <c r="AA243">
        <v>4.57</v>
      </c>
      <c r="AB243">
        <v>0.79</v>
      </c>
      <c r="AC243">
        <v>5</v>
      </c>
      <c r="AD243">
        <f>7/8</f>
        <v>0.875</v>
      </c>
      <c r="AE243">
        <v>4.38</v>
      </c>
      <c r="AF243">
        <v>0.92</v>
      </c>
      <c r="AG243">
        <v>5</v>
      </c>
      <c r="AH243">
        <v>1</v>
      </c>
      <c r="AI243">
        <v>3.88</v>
      </c>
      <c r="AJ243">
        <v>0.83</v>
      </c>
      <c r="AK243">
        <v>4</v>
      </c>
      <c r="AL243">
        <v>1</v>
      </c>
    </row>
    <row r="244" spans="1:38" x14ac:dyDescent="0.25">
      <c r="A244" s="1" t="s">
        <v>8</v>
      </c>
      <c r="B244" s="1" t="s">
        <v>442</v>
      </c>
      <c r="C244" s="1" t="s">
        <v>443</v>
      </c>
      <c r="D244" s="1" t="s">
        <v>17</v>
      </c>
      <c r="E244" s="1" t="s">
        <v>444</v>
      </c>
      <c r="F244" s="1" t="s">
        <v>445</v>
      </c>
      <c r="G244" s="1" t="s">
        <v>14</v>
      </c>
      <c r="H244" s="1" t="s">
        <v>15</v>
      </c>
      <c r="I244" s="4" t="str">
        <f t="shared" si="8"/>
        <v>Link</v>
      </c>
      <c r="J244">
        <v>0</v>
      </c>
      <c r="K244">
        <v>11</v>
      </c>
      <c r="L244">
        <v>3.76</v>
      </c>
      <c r="M244">
        <v>0.96</v>
      </c>
      <c r="N244">
        <f>9/11</f>
        <v>0.81818181818181823</v>
      </c>
      <c r="O244">
        <v>3.22</v>
      </c>
      <c r="P244">
        <v>1.2</v>
      </c>
      <c r="Q244">
        <v>3</v>
      </c>
      <c r="R244">
        <f>9/11</f>
        <v>0.81818181818181823</v>
      </c>
      <c r="S244">
        <v>3.22</v>
      </c>
      <c r="T244">
        <v>1.2</v>
      </c>
      <c r="U244">
        <v>3</v>
      </c>
      <c r="V244">
        <f>9/11</f>
        <v>0.81818181818181823</v>
      </c>
      <c r="W244">
        <v>4</v>
      </c>
      <c r="X244">
        <v>1.32</v>
      </c>
      <c r="Y244">
        <v>4</v>
      </c>
      <c r="Z244">
        <f>9/11</f>
        <v>0.81818181818181823</v>
      </c>
      <c r="AA244">
        <v>4.5599999999999996</v>
      </c>
      <c r="AB244">
        <v>0.73</v>
      </c>
      <c r="AC244">
        <v>5</v>
      </c>
      <c r="AD244">
        <f>9/11</f>
        <v>0.81818181818181823</v>
      </c>
      <c r="AE244">
        <v>4.1100000000000003</v>
      </c>
      <c r="AF244">
        <v>0.78</v>
      </c>
      <c r="AG244">
        <v>4</v>
      </c>
      <c r="AH244">
        <f>9/11</f>
        <v>0.81818181818181823</v>
      </c>
      <c r="AI244">
        <v>3.44</v>
      </c>
      <c r="AJ244">
        <v>0.53</v>
      </c>
      <c r="AK244">
        <v>3</v>
      </c>
      <c r="AL244">
        <f>9/11</f>
        <v>0.81818181818181823</v>
      </c>
    </row>
    <row r="245" spans="1:38" x14ac:dyDescent="0.25">
      <c r="A245" s="1" t="s">
        <v>8</v>
      </c>
      <c r="B245" s="1" t="s">
        <v>446</v>
      </c>
      <c r="C245" s="1" t="s">
        <v>447</v>
      </c>
      <c r="D245" s="1" t="s">
        <v>11</v>
      </c>
      <c r="E245" s="1" t="s">
        <v>448</v>
      </c>
      <c r="F245" s="1" t="s">
        <v>449</v>
      </c>
      <c r="G245" s="1" t="s">
        <v>14</v>
      </c>
      <c r="H245" s="1" t="s">
        <v>15</v>
      </c>
      <c r="I245" s="4" t="str">
        <f t="shared" si="8"/>
        <v>Link</v>
      </c>
      <c r="J245">
        <v>0</v>
      </c>
      <c r="K245">
        <v>5</v>
      </c>
      <c r="L245">
        <v>3.6</v>
      </c>
      <c r="M245">
        <v>0.57999999999999996</v>
      </c>
      <c r="N245">
        <f>3/5</f>
        <v>0.6</v>
      </c>
      <c r="O245">
        <v>4</v>
      </c>
      <c r="P245">
        <v>0</v>
      </c>
      <c r="Q245">
        <v>4</v>
      </c>
      <c r="R245">
        <f>3/5</f>
        <v>0.6</v>
      </c>
      <c r="S245">
        <v>4.67</v>
      </c>
      <c r="T245">
        <v>0.57999999999999996</v>
      </c>
      <c r="U245">
        <v>5</v>
      </c>
      <c r="V245">
        <f>3/5</f>
        <v>0.6</v>
      </c>
      <c r="W245">
        <v>4.33</v>
      </c>
      <c r="X245">
        <v>0.57999999999999996</v>
      </c>
      <c r="Y245">
        <v>4</v>
      </c>
      <c r="Z245">
        <f>3/5</f>
        <v>0.6</v>
      </c>
      <c r="AA245">
        <v>0</v>
      </c>
      <c r="AB245">
        <v>0</v>
      </c>
      <c r="AC245">
        <v>0</v>
      </c>
      <c r="AD245">
        <f>3/5</f>
        <v>0.6</v>
      </c>
      <c r="AE245">
        <v>3.33</v>
      </c>
      <c r="AF245">
        <v>1.1499999999999999</v>
      </c>
      <c r="AG245">
        <v>4</v>
      </c>
      <c r="AH245">
        <f>3/5</f>
        <v>0.6</v>
      </c>
      <c r="AI245">
        <v>1.67</v>
      </c>
      <c r="AJ245">
        <v>0.57999999999999996</v>
      </c>
      <c r="AK245">
        <v>2</v>
      </c>
      <c r="AL245">
        <f>3/5</f>
        <v>0.6</v>
      </c>
    </row>
    <row r="246" spans="1:38" x14ac:dyDescent="0.25">
      <c r="A246" s="1" t="s">
        <v>8</v>
      </c>
      <c r="B246" s="1" t="s">
        <v>446</v>
      </c>
      <c r="C246" s="1" t="s">
        <v>450</v>
      </c>
      <c r="D246" s="1" t="s">
        <v>11</v>
      </c>
      <c r="E246" s="1" t="s">
        <v>451</v>
      </c>
      <c r="F246" s="1" t="s">
        <v>452</v>
      </c>
      <c r="G246" s="1" t="s">
        <v>14</v>
      </c>
      <c r="H246" s="1" t="s">
        <v>15</v>
      </c>
      <c r="I246" s="4" t="str">
        <f t="shared" si="8"/>
        <v>Link</v>
      </c>
      <c r="J246">
        <v>1</v>
      </c>
    </row>
    <row r="247" spans="1:38" x14ac:dyDescent="0.25">
      <c r="A247" s="1" t="s">
        <v>8</v>
      </c>
      <c r="B247" s="1" t="s">
        <v>453</v>
      </c>
      <c r="C247" s="1" t="s">
        <v>454</v>
      </c>
      <c r="D247" s="1" t="s">
        <v>11</v>
      </c>
      <c r="E247" s="1" t="s">
        <v>455</v>
      </c>
      <c r="F247" s="1" t="s">
        <v>665</v>
      </c>
      <c r="G247" s="1" t="s">
        <v>14</v>
      </c>
      <c r="H247" s="1" t="s">
        <v>15</v>
      </c>
      <c r="I247" s="4" t="str">
        <f t="shared" si="8"/>
        <v>Link</v>
      </c>
      <c r="J247">
        <v>0</v>
      </c>
      <c r="K247">
        <v>10</v>
      </c>
      <c r="L247">
        <v>2.77</v>
      </c>
      <c r="M247">
        <v>1.23</v>
      </c>
      <c r="N247">
        <v>1</v>
      </c>
      <c r="O247">
        <v>2.8</v>
      </c>
      <c r="P247">
        <v>1.32</v>
      </c>
      <c r="Q247">
        <v>3</v>
      </c>
      <c r="R247">
        <v>1</v>
      </c>
      <c r="S247">
        <v>2.6</v>
      </c>
      <c r="T247">
        <v>1.17</v>
      </c>
      <c r="U247">
        <v>2.5</v>
      </c>
      <c r="V247">
        <v>1</v>
      </c>
      <c r="W247">
        <v>3.11</v>
      </c>
      <c r="X247">
        <v>1.17</v>
      </c>
      <c r="Y247">
        <v>3</v>
      </c>
      <c r="Z247">
        <v>1</v>
      </c>
      <c r="AA247">
        <v>1</v>
      </c>
      <c r="AB247">
        <v>0</v>
      </c>
      <c r="AC247">
        <v>1</v>
      </c>
      <c r="AD247">
        <f>9/10</f>
        <v>0.9</v>
      </c>
      <c r="AE247">
        <v>3</v>
      </c>
      <c r="AF247">
        <v>1.56</v>
      </c>
      <c r="AG247">
        <v>4</v>
      </c>
      <c r="AH247">
        <v>1</v>
      </c>
      <c r="AI247">
        <v>4.1100000000000003</v>
      </c>
      <c r="AJ247">
        <v>0.93</v>
      </c>
      <c r="AK247">
        <v>4</v>
      </c>
      <c r="AL247">
        <f>9/10</f>
        <v>0.9</v>
      </c>
    </row>
    <row r="248" spans="1:38" x14ac:dyDescent="0.25">
      <c r="A248" s="1" t="s">
        <v>8</v>
      </c>
      <c r="B248" s="1" t="s">
        <v>453</v>
      </c>
      <c r="C248" s="1" t="s">
        <v>454</v>
      </c>
      <c r="D248" s="1" t="s">
        <v>16</v>
      </c>
      <c r="E248" s="1" t="s">
        <v>455</v>
      </c>
      <c r="F248" s="1" t="s">
        <v>666</v>
      </c>
      <c r="G248" s="1" t="s">
        <v>14</v>
      </c>
      <c r="H248" s="1" t="s">
        <v>15</v>
      </c>
      <c r="I248" s="4" t="str">
        <f t="shared" si="8"/>
        <v>Link</v>
      </c>
      <c r="J248">
        <v>0</v>
      </c>
      <c r="K248">
        <v>12</v>
      </c>
      <c r="L248">
        <v>4.53</v>
      </c>
      <c r="M248">
        <v>0.37</v>
      </c>
      <c r="N248">
        <v>1</v>
      </c>
      <c r="O248">
        <v>4.92</v>
      </c>
      <c r="P248">
        <v>0.28999999999999998</v>
      </c>
      <c r="Q248">
        <v>5</v>
      </c>
      <c r="R248">
        <v>1</v>
      </c>
      <c r="S248">
        <v>5</v>
      </c>
      <c r="T248">
        <v>0</v>
      </c>
      <c r="U248">
        <v>5</v>
      </c>
      <c r="V248">
        <v>1</v>
      </c>
      <c r="W248">
        <v>4.5</v>
      </c>
      <c r="X248">
        <v>0.67</v>
      </c>
      <c r="Y248">
        <v>5</v>
      </c>
      <c r="Z248">
        <v>1</v>
      </c>
      <c r="AA248">
        <v>5</v>
      </c>
      <c r="AB248">
        <v>0</v>
      </c>
      <c r="AC248">
        <v>5</v>
      </c>
      <c r="AD248">
        <v>1</v>
      </c>
      <c r="AE248">
        <v>4.83</v>
      </c>
      <c r="AF248">
        <v>0.39</v>
      </c>
      <c r="AG248">
        <v>5</v>
      </c>
      <c r="AH248">
        <v>1</v>
      </c>
      <c r="AI248">
        <v>2.92</v>
      </c>
      <c r="AJ248">
        <v>0.51</v>
      </c>
      <c r="AK248">
        <v>3</v>
      </c>
      <c r="AL248">
        <v>1</v>
      </c>
    </row>
    <row r="249" spans="1:38" x14ac:dyDescent="0.25">
      <c r="A249" s="1" t="s">
        <v>8</v>
      </c>
      <c r="B249" s="1" t="s">
        <v>453</v>
      </c>
      <c r="C249" s="1" t="s">
        <v>454</v>
      </c>
      <c r="D249" s="1" t="s">
        <v>17</v>
      </c>
      <c r="E249" s="1" t="s">
        <v>455</v>
      </c>
      <c r="F249" s="1" t="s">
        <v>667</v>
      </c>
      <c r="G249" s="1" t="s">
        <v>14</v>
      </c>
      <c r="H249" s="1" t="s">
        <v>15</v>
      </c>
      <c r="I249" s="4" t="str">
        <f t="shared" si="8"/>
        <v>Link</v>
      </c>
      <c r="J249">
        <v>0</v>
      </c>
      <c r="K249">
        <v>12</v>
      </c>
      <c r="L249">
        <v>3.93</v>
      </c>
      <c r="M249">
        <v>0.99</v>
      </c>
      <c r="N249">
        <v>1</v>
      </c>
      <c r="O249">
        <v>3.58</v>
      </c>
      <c r="P249">
        <v>1.24</v>
      </c>
      <c r="Q249">
        <v>4</v>
      </c>
      <c r="R249">
        <v>1</v>
      </c>
      <c r="S249">
        <v>3.83</v>
      </c>
      <c r="T249">
        <v>1.1100000000000001</v>
      </c>
      <c r="U249">
        <v>4</v>
      </c>
      <c r="V249">
        <v>1</v>
      </c>
      <c r="W249">
        <v>3.83</v>
      </c>
      <c r="X249">
        <v>0.94</v>
      </c>
      <c r="Y249">
        <v>4</v>
      </c>
      <c r="Z249">
        <v>1</v>
      </c>
      <c r="AA249">
        <v>0</v>
      </c>
      <c r="AB249">
        <v>0</v>
      </c>
      <c r="AC249">
        <v>0</v>
      </c>
      <c r="AD249">
        <v>1</v>
      </c>
      <c r="AE249">
        <v>4.33</v>
      </c>
      <c r="AF249">
        <v>0.89</v>
      </c>
      <c r="AG249">
        <v>4.5</v>
      </c>
      <c r="AH249">
        <v>1</v>
      </c>
      <c r="AI249">
        <v>4.08</v>
      </c>
      <c r="AJ249">
        <v>0.79</v>
      </c>
      <c r="AK249">
        <v>4</v>
      </c>
      <c r="AL249">
        <v>1</v>
      </c>
    </row>
    <row r="250" spans="1:38" x14ac:dyDescent="0.25">
      <c r="A250" s="1" t="s">
        <v>8</v>
      </c>
      <c r="B250" s="1" t="s">
        <v>453</v>
      </c>
      <c r="C250" s="1" t="s">
        <v>454</v>
      </c>
      <c r="D250" s="1" t="s">
        <v>18</v>
      </c>
      <c r="E250" s="1" t="s">
        <v>455</v>
      </c>
      <c r="F250" s="1" t="s">
        <v>84</v>
      </c>
      <c r="G250" s="1" t="s">
        <v>14</v>
      </c>
      <c r="H250" s="1" t="s">
        <v>15</v>
      </c>
      <c r="I250" s="4" t="str">
        <f t="shared" si="8"/>
        <v>Link</v>
      </c>
      <c r="J250">
        <v>1</v>
      </c>
    </row>
    <row r="251" spans="1:38" x14ac:dyDescent="0.25">
      <c r="A251" s="1" t="s">
        <v>8</v>
      </c>
      <c r="B251" s="1" t="s">
        <v>453</v>
      </c>
      <c r="C251" s="1" t="s">
        <v>454</v>
      </c>
      <c r="D251" s="1" t="s">
        <v>19</v>
      </c>
      <c r="E251" s="1" t="s">
        <v>455</v>
      </c>
      <c r="F251" s="1" t="s">
        <v>84</v>
      </c>
      <c r="G251" s="1" t="s">
        <v>14</v>
      </c>
      <c r="H251" s="1" t="s">
        <v>15</v>
      </c>
      <c r="I251" s="4" t="str">
        <f t="shared" si="8"/>
        <v>Link</v>
      </c>
      <c r="J251">
        <v>1</v>
      </c>
    </row>
    <row r="252" spans="1:38" x14ac:dyDescent="0.25">
      <c r="A252" s="1" t="s">
        <v>8</v>
      </c>
      <c r="B252" s="1" t="s">
        <v>453</v>
      </c>
      <c r="C252" s="1" t="s">
        <v>454</v>
      </c>
      <c r="D252" s="1" t="s">
        <v>61</v>
      </c>
      <c r="E252" s="1" t="s">
        <v>455</v>
      </c>
      <c r="F252" s="5" t="s">
        <v>665</v>
      </c>
      <c r="G252" s="1" t="s">
        <v>14</v>
      </c>
      <c r="H252" s="1" t="s">
        <v>15</v>
      </c>
      <c r="I252" s="4" t="str">
        <f t="shared" si="8"/>
        <v>Link</v>
      </c>
      <c r="J252">
        <v>0</v>
      </c>
      <c r="K252">
        <v>10</v>
      </c>
      <c r="L252">
        <v>3.3</v>
      </c>
      <c r="M252">
        <v>0.96</v>
      </c>
      <c r="N252">
        <v>1</v>
      </c>
      <c r="O252">
        <v>2.8</v>
      </c>
      <c r="P252">
        <v>0.92</v>
      </c>
      <c r="Q252">
        <v>3</v>
      </c>
      <c r="R252">
        <v>1</v>
      </c>
      <c r="S252">
        <v>2.8</v>
      </c>
      <c r="T252">
        <v>1.03</v>
      </c>
      <c r="U252">
        <v>2.5</v>
      </c>
      <c r="V252">
        <v>1</v>
      </c>
      <c r="W252">
        <v>3.5</v>
      </c>
      <c r="X252">
        <v>0.85</v>
      </c>
      <c r="Y252">
        <v>3.5</v>
      </c>
      <c r="Z252">
        <v>1</v>
      </c>
      <c r="AA252">
        <v>0</v>
      </c>
      <c r="AB252">
        <v>0</v>
      </c>
      <c r="AC252">
        <v>0</v>
      </c>
      <c r="AD252">
        <v>1</v>
      </c>
      <c r="AE252">
        <v>3.4</v>
      </c>
      <c r="AF252">
        <v>1.17</v>
      </c>
      <c r="AG252">
        <v>4</v>
      </c>
      <c r="AH252">
        <v>1</v>
      </c>
      <c r="AI252">
        <v>4</v>
      </c>
      <c r="AJ252">
        <v>0.82</v>
      </c>
      <c r="AK252">
        <v>4</v>
      </c>
      <c r="AL252">
        <v>1</v>
      </c>
    </row>
    <row r="253" spans="1:38" x14ac:dyDescent="0.25">
      <c r="A253" s="1" t="s">
        <v>8</v>
      </c>
      <c r="B253" s="1" t="s">
        <v>453</v>
      </c>
      <c r="C253" s="1" t="s">
        <v>454</v>
      </c>
      <c r="D253" s="1" t="s">
        <v>78</v>
      </c>
      <c r="E253" s="1" t="s">
        <v>455</v>
      </c>
      <c r="F253" s="1" t="s">
        <v>667</v>
      </c>
      <c r="G253" s="1" t="s">
        <v>14</v>
      </c>
      <c r="H253" s="1" t="s">
        <v>15</v>
      </c>
      <c r="I253" s="4" t="str">
        <f t="shared" si="8"/>
        <v>Link</v>
      </c>
      <c r="J253">
        <v>0</v>
      </c>
      <c r="K253">
        <v>11</v>
      </c>
      <c r="L253">
        <v>3.75</v>
      </c>
      <c r="M253">
        <v>1.01</v>
      </c>
      <c r="N253">
        <f>10/11</f>
        <v>0.90909090909090906</v>
      </c>
      <c r="O253">
        <v>3.25</v>
      </c>
      <c r="P253">
        <v>1.1599999999999999</v>
      </c>
      <c r="Q253">
        <v>3</v>
      </c>
      <c r="R253">
        <f>8/11</f>
        <v>0.72727272727272729</v>
      </c>
      <c r="S253">
        <v>3.38</v>
      </c>
      <c r="T253">
        <v>1.19</v>
      </c>
      <c r="U253">
        <v>3.5</v>
      </c>
      <c r="V253">
        <f>8/11</f>
        <v>0.72727272727272729</v>
      </c>
      <c r="W253">
        <v>3.75</v>
      </c>
      <c r="X253">
        <v>1.04</v>
      </c>
      <c r="Y253">
        <v>4</v>
      </c>
      <c r="Z253">
        <f>8/11</f>
        <v>0.72727272727272729</v>
      </c>
      <c r="AA253">
        <v>0</v>
      </c>
      <c r="AB253">
        <v>0</v>
      </c>
      <c r="AC253">
        <v>0</v>
      </c>
      <c r="AD253">
        <f>8/11</f>
        <v>0.72727272727272729</v>
      </c>
      <c r="AE253">
        <v>4</v>
      </c>
      <c r="AF253">
        <v>0.93</v>
      </c>
      <c r="AG253">
        <v>4</v>
      </c>
      <c r="AH253">
        <f>8/11</f>
        <v>0.72727272727272729</v>
      </c>
      <c r="AI253">
        <v>4.38</v>
      </c>
      <c r="AJ253">
        <v>0.74</v>
      </c>
      <c r="AK253">
        <v>4.5</v>
      </c>
      <c r="AL253">
        <f>8/11</f>
        <v>0.72727272727272729</v>
      </c>
    </row>
    <row r="254" spans="1:38" x14ac:dyDescent="0.25">
      <c r="A254" s="1" t="s">
        <v>8</v>
      </c>
      <c r="B254" s="1" t="s">
        <v>453</v>
      </c>
      <c r="C254" s="1" t="s">
        <v>454</v>
      </c>
      <c r="D254" s="1" t="s">
        <v>79</v>
      </c>
      <c r="E254" s="1" t="s">
        <v>455</v>
      </c>
      <c r="F254" s="1" t="s">
        <v>456</v>
      </c>
      <c r="G254" s="1" t="s">
        <v>14</v>
      </c>
      <c r="H254" s="1" t="s">
        <v>15</v>
      </c>
      <c r="I254" s="4" t="str">
        <f t="shared" si="8"/>
        <v>Link</v>
      </c>
      <c r="J254">
        <v>0</v>
      </c>
      <c r="K254">
        <v>11</v>
      </c>
      <c r="L254">
        <v>4.1500000000000004</v>
      </c>
      <c r="M254">
        <v>1.07</v>
      </c>
      <c r="N254">
        <v>1</v>
      </c>
      <c r="O254">
        <v>4.3</v>
      </c>
      <c r="P254">
        <v>1.1599999999999999</v>
      </c>
      <c r="Q254">
        <v>5</v>
      </c>
      <c r="R254">
        <f>10/11</f>
        <v>0.90909090909090906</v>
      </c>
      <c r="S254">
        <v>4.3</v>
      </c>
      <c r="T254">
        <v>1.1599999999999999</v>
      </c>
      <c r="U254">
        <v>5</v>
      </c>
      <c r="V254">
        <f>10/11</f>
        <v>0.90909090909090906</v>
      </c>
      <c r="W254">
        <v>4</v>
      </c>
      <c r="X254">
        <v>1.05</v>
      </c>
      <c r="Y254">
        <v>4</v>
      </c>
      <c r="Z254">
        <f>10/11</f>
        <v>0.90909090909090906</v>
      </c>
      <c r="AA254">
        <v>5</v>
      </c>
      <c r="AB254">
        <v>0</v>
      </c>
      <c r="AC254">
        <v>5</v>
      </c>
      <c r="AD254">
        <f>10/11</f>
        <v>0.90909090909090906</v>
      </c>
      <c r="AE254">
        <v>4.3</v>
      </c>
      <c r="AF254">
        <v>1.1599999999999999</v>
      </c>
      <c r="AG254">
        <v>5</v>
      </c>
      <c r="AH254">
        <f>10/11</f>
        <v>0.90909090909090906</v>
      </c>
      <c r="AI254">
        <v>3</v>
      </c>
      <c r="AJ254">
        <v>0.82</v>
      </c>
      <c r="AK254">
        <v>3</v>
      </c>
      <c r="AL254">
        <f>10/11</f>
        <v>0.90909090909090906</v>
      </c>
    </row>
    <row r="255" spans="1:38" x14ac:dyDescent="0.25">
      <c r="A255" s="1" t="s">
        <v>8</v>
      </c>
      <c r="B255" s="1" t="s">
        <v>453</v>
      </c>
      <c r="C255" s="1" t="s">
        <v>454</v>
      </c>
      <c r="D255" s="1" t="s">
        <v>131</v>
      </c>
      <c r="E255" s="1" t="s">
        <v>455</v>
      </c>
      <c r="F255" s="1" t="s">
        <v>668</v>
      </c>
      <c r="G255" s="1" t="s">
        <v>14</v>
      </c>
      <c r="H255" s="1" t="s">
        <v>15</v>
      </c>
      <c r="I255" s="4" t="str">
        <f t="shared" si="8"/>
        <v>Link</v>
      </c>
      <c r="J255">
        <v>0</v>
      </c>
      <c r="K255">
        <v>12</v>
      </c>
      <c r="L255">
        <v>4.57</v>
      </c>
      <c r="M255">
        <v>0.56000000000000005</v>
      </c>
      <c r="N255">
        <v>1</v>
      </c>
      <c r="O255">
        <v>4.58</v>
      </c>
      <c r="P255">
        <v>0.67</v>
      </c>
      <c r="Q255">
        <v>5</v>
      </c>
      <c r="R255">
        <v>1</v>
      </c>
      <c r="S255">
        <v>4.82</v>
      </c>
      <c r="T255">
        <v>0.4</v>
      </c>
      <c r="U255">
        <v>5</v>
      </c>
      <c r="V255">
        <f>11/12</f>
        <v>0.91666666666666663</v>
      </c>
      <c r="W255">
        <v>4.42</v>
      </c>
      <c r="X255">
        <v>0.67</v>
      </c>
      <c r="Y255">
        <v>4.5</v>
      </c>
      <c r="Z255">
        <f>1</f>
        <v>1</v>
      </c>
      <c r="AA255">
        <v>5</v>
      </c>
      <c r="AB255">
        <v>0</v>
      </c>
      <c r="AC255">
        <v>5</v>
      </c>
      <c r="AD255">
        <v>1</v>
      </c>
      <c r="AE255">
        <v>4.92</v>
      </c>
      <c r="AF255">
        <v>0.28999999999999998</v>
      </c>
      <c r="AG255">
        <v>5</v>
      </c>
      <c r="AH255">
        <v>1</v>
      </c>
      <c r="AI255">
        <v>3.67</v>
      </c>
      <c r="AJ255">
        <v>0.78</v>
      </c>
      <c r="AK255">
        <v>3.5</v>
      </c>
      <c r="AL255">
        <v>1</v>
      </c>
    </row>
    <row r="256" spans="1:38" x14ac:dyDescent="0.25">
      <c r="A256" s="1" t="s">
        <v>8</v>
      </c>
      <c r="B256" s="1" t="s">
        <v>453</v>
      </c>
      <c r="C256" s="1" t="s">
        <v>454</v>
      </c>
      <c r="D256" s="1" t="s">
        <v>133</v>
      </c>
      <c r="E256" s="1" t="s">
        <v>455</v>
      </c>
      <c r="F256" s="1" t="s">
        <v>668</v>
      </c>
      <c r="G256" s="1" t="s">
        <v>14</v>
      </c>
      <c r="H256" s="1" t="s">
        <v>15</v>
      </c>
      <c r="I256" s="4" t="str">
        <f t="shared" si="8"/>
        <v>Link</v>
      </c>
      <c r="J256">
        <v>0</v>
      </c>
      <c r="K256">
        <v>11</v>
      </c>
      <c r="L256">
        <v>4.3499999999999996</v>
      </c>
      <c r="M256">
        <v>0.79</v>
      </c>
      <c r="N256">
        <f>10/11</f>
        <v>0.90909090909090906</v>
      </c>
      <c r="O256">
        <v>4.4400000000000004</v>
      </c>
      <c r="P256">
        <v>0.73</v>
      </c>
      <c r="Q256">
        <v>5</v>
      </c>
      <c r="R256">
        <f>9/11</f>
        <v>0.81818181818181823</v>
      </c>
      <c r="S256">
        <v>4.22</v>
      </c>
      <c r="T256">
        <v>1.0900000000000001</v>
      </c>
      <c r="U256">
        <v>5</v>
      </c>
      <c r="V256">
        <f>9/11</f>
        <v>0.81818181818181823</v>
      </c>
      <c r="W256">
        <v>4.1100000000000003</v>
      </c>
      <c r="X256">
        <v>0.78</v>
      </c>
      <c r="Y256">
        <v>4</v>
      </c>
      <c r="Z256">
        <f>9/11</f>
        <v>0.81818181818181823</v>
      </c>
      <c r="AA256">
        <v>5</v>
      </c>
      <c r="AB256">
        <v>0</v>
      </c>
      <c r="AC256">
        <v>5</v>
      </c>
      <c r="AD256">
        <f>9/11</f>
        <v>0.81818181818181823</v>
      </c>
      <c r="AE256">
        <v>4.8899999999999997</v>
      </c>
      <c r="AF256">
        <v>0.33</v>
      </c>
      <c r="AG256">
        <v>5</v>
      </c>
      <c r="AH256">
        <f>9/11</f>
        <v>0.81818181818181823</v>
      </c>
      <c r="AI256">
        <v>3.44</v>
      </c>
      <c r="AJ256">
        <v>1.01</v>
      </c>
      <c r="AK256">
        <v>3</v>
      </c>
      <c r="AL256">
        <f>9/11</f>
        <v>0.81818181818181823</v>
      </c>
    </row>
    <row r="257" spans="1:38" x14ac:dyDescent="0.25">
      <c r="A257" s="1" t="s">
        <v>8</v>
      </c>
      <c r="B257" s="1" t="s">
        <v>453</v>
      </c>
      <c r="C257" s="1" t="s">
        <v>454</v>
      </c>
      <c r="D257" s="1" t="s">
        <v>135</v>
      </c>
      <c r="E257" s="1" t="s">
        <v>455</v>
      </c>
      <c r="F257" s="1" t="s">
        <v>84</v>
      </c>
      <c r="G257" s="1" t="s">
        <v>14</v>
      </c>
      <c r="H257" s="1" t="s">
        <v>15</v>
      </c>
      <c r="I257" s="4" t="str">
        <f t="shared" si="8"/>
        <v>Link</v>
      </c>
      <c r="J257">
        <v>1</v>
      </c>
    </row>
    <row r="258" spans="1:38" x14ac:dyDescent="0.25">
      <c r="A258" s="1" t="s">
        <v>8</v>
      </c>
      <c r="B258" s="1" t="s">
        <v>453</v>
      </c>
      <c r="C258" s="1" t="s">
        <v>454</v>
      </c>
      <c r="D258" s="1" t="s">
        <v>137</v>
      </c>
      <c r="E258" s="1" t="s">
        <v>455</v>
      </c>
      <c r="F258" s="1" t="s">
        <v>84</v>
      </c>
      <c r="G258" s="1" t="s">
        <v>14</v>
      </c>
      <c r="H258" s="1" t="s">
        <v>15</v>
      </c>
      <c r="I258" s="4" t="str">
        <f t="shared" si="8"/>
        <v>Link</v>
      </c>
      <c r="J258">
        <v>1</v>
      </c>
    </row>
    <row r="259" spans="1:38" x14ac:dyDescent="0.25">
      <c r="A259" s="1" t="s">
        <v>8</v>
      </c>
      <c r="B259" s="1" t="s">
        <v>453</v>
      </c>
      <c r="C259" s="1" t="s">
        <v>454</v>
      </c>
      <c r="D259" s="1" t="s">
        <v>250</v>
      </c>
      <c r="E259" s="1" t="s">
        <v>455</v>
      </c>
      <c r="F259" s="1" t="s">
        <v>84</v>
      </c>
      <c r="G259" s="1" t="s">
        <v>14</v>
      </c>
      <c r="H259" s="1" t="s">
        <v>15</v>
      </c>
      <c r="I259" s="4" t="str">
        <f t="shared" si="8"/>
        <v>Link</v>
      </c>
      <c r="J259">
        <v>1</v>
      </c>
    </row>
    <row r="260" spans="1:38" x14ac:dyDescent="0.25">
      <c r="A260" s="1" t="s">
        <v>8</v>
      </c>
      <c r="B260" s="1" t="s">
        <v>453</v>
      </c>
      <c r="C260" s="1" t="s">
        <v>454</v>
      </c>
      <c r="D260" s="1" t="s">
        <v>457</v>
      </c>
      <c r="E260" s="1" t="s">
        <v>455</v>
      </c>
      <c r="F260" s="1" t="s">
        <v>666</v>
      </c>
      <c r="G260" s="1" t="s">
        <v>14</v>
      </c>
      <c r="H260" s="1" t="s">
        <v>15</v>
      </c>
      <c r="I260" s="4" t="str">
        <f t="shared" si="8"/>
        <v>Link</v>
      </c>
      <c r="J260">
        <v>0</v>
      </c>
      <c r="K260">
        <v>12</v>
      </c>
      <c r="L260">
        <v>4.28</v>
      </c>
      <c r="M260">
        <v>0.6</v>
      </c>
      <c r="N260">
        <v>1</v>
      </c>
      <c r="O260">
        <v>4.55</v>
      </c>
      <c r="P260">
        <v>0.69</v>
      </c>
      <c r="Q260">
        <v>5</v>
      </c>
      <c r="R260">
        <f>11/12</f>
        <v>0.91666666666666663</v>
      </c>
      <c r="S260">
        <v>4.6399999999999997</v>
      </c>
      <c r="T260">
        <v>0.67</v>
      </c>
      <c r="U260">
        <v>5</v>
      </c>
      <c r="V260">
        <f>11/12</f>
        <v>0.91666666666666663</v>
      </c>
      <c r="W260">
        <v>4.2699999999999996</v>
      </c>
      <c r="X260">
        <v>0.65</v>
      </c>
      <c r="Y260">
        <v>4</v>
      </c>
      <c r="Z260">
        <f>11/12</f>
        <v>0.91666666666666663</v>
      </c>
      <c r="AA260">
        <v>0</v>
      </c>
      <c r="AB260">
        <v>0</v>
      </c>
      <c r="AC260">
        <v>0</v>
      </c>
      <c r="AD260">
        <f>11/12</f>
        <v>0.91666666666666663</v>
      </c>
      <c r="AE260">
        <v>4.6399999999999997</v>
      </c>
      <c r="AF260">
        <v>0.5</v>
      </c>
      <c r="AG260">
        <v>5</v>
      </c>
      <c r="AH260">
        <f>11/12</f>
        <v>0.91666666666666663</v>
      </c>
      <c r="AI260">
        <v>3.3</v>
      </c>
      <c r="AJ260">
        <v>0.48</v>
      </c>
      <c r="AK260">
        <v>3</v>
      </c>
      <c r="AL260">
        <f>11/12</f>
        <v>0.91666666666666663</v>
      </c>
    </row>
    <row r="261" spans="1:38" x14ac:dyDescent="0.25">
      <c r="A261" s="1" t="s">
        <v>8</v>
      </c>
      <c r="B261" s="1" t="s">
        <v>453</v>
      </c>
      <c r="C261" s="1" t="s">
        <v>454</v>
      </c>
      <c r="D261" s="1" t="s">
        <v>458</v>
      </c>
      <c r="E261" s="1" t="s">
        <v>455</v>
      </c>
      <c r="F261" s="1" t="s">
        <v>459</v>
      </c>
      <c r="G261" s="1" t="s">
        <v>14</v>
      </c>
      <c r="H261" s="1" t="s">
        <v>15</v>
      </c>
      <c r="I261" s="4" t="str">
        <f t="shared" si="8"/>
        <v>Link</v>
      </c>
      <c r="J261">
        <v>1</v>
      </c>
    </row>
    <row r="262" spans="1:38" x14ac:dyDescent="0.25">
      <c r="A262" s="1" t="s">
        <v>8</v>
      </c>
      <c r="B262" s="1" t="s">
        <v>453</v>
      </c>
      <c r="C262" s="1" t="s">
        <v>454</v>
      </c>
      <c r="D262" s="1" t="s">
        <v>460</v>
      </c>
      <c r="E262" s="1" t="s">
        <v>455</v>
      </c>
      <c r="F262" s="1" t="s">
        <v>84</v>
      </c>
      <c r="G262" s="1" t="s">
        <v>14</v>
      </c>
      <c r="H262" s="1" t="s">
        <v>15</v>
      </c>
      <c r="I262" s="4" t="str">
        <f t="shared" si="8"/>
        <v>Link</v>
      </c>
      <c r="J262">
        <v>1</v>
      </c>
    </row>
    <row r="263" spans="1:38" x14ac:dyDescent="0.25">
      <c r="A263" s="1" t="s">
        <v>8</v>
      </c>
      <c r="B263" s="1" t="s">
        <v>453</v>
      </c>
      <c r="C263" s="1" t="s">
        <v>454</v>
      </c>
      <c r="D263" s="1" t="s">
        <v>461</v>
      </c>
      <c r="E263" s="1" t="s">
        <v>455</v>
      </c>
      <c r="F263" s="1" t="s">
        <v>462</v>
      </c>
      <c r="G263" s="1" t="s">
        <v>14</v>
      </c>
      <c r="H263" s="1" t="s">
        <v>15</v>
      </c>
      <c r="I263" s="4" t="str">
        <f t="shared" si="8"/>
        <v>Link</v>
      </c>
      <c r="J263">
        <v>0</v>
      </c>
      <c r="K263">
        <v>12</v>
      </c>
      <c r="L263">
        <v>4.51</v>
      </c>
      <c r="M263">
        <v>0.35</v>
      </c>
      <c r="N263">
        <v>1</v>
      </c>
      <c r="O263">
        <v>4.92</v>
      </c>
      <c r="P263">
        <v>0.28999999999999998</v>
      </c>
      <c r="Q263">
        <v>5</v>
      </c>
      <c r="R263">
        <v>1</v>
      </c>
      <c r="S263">
        <v>4.92</v>
      </c>
      <c r="T263">
        <v>0.28999999999999998</v>
      </c>
      <c r="U263">
        <v>5</v>
      </c>
      <c r="V263">
        <v>1</v>
      </c>
      <c r="W263">
        <v>4.67</v>
      </c>
      <c r="X263">
        <v>0.49</v>
      </c>
      <c r="Y263">
        <v>5</v>
      </c>
      <c r="Z263">
        <v>1</v>
      </c>
      <c r="AA263">
        <v>5</v>
      </c>
      <c r="AB263">
        <v>0</v>
      </c>
      <c r="AC263">
        <v>5</v>
      </c>
      <c r="AD263">
        <v>1</v>
      </c>
      <c r="AE263">
        <v>5</v>
      </c>
      <c r="AF263">
        <v>0</v>
      </c>
      <c r="AG263">
        <v>5</v>
      </c>
      <c r="AH263">
        <v>1</v>
      </c>
      <c r="AI263">
        <v>2.58</v>
      </c>
      <c r="AJ263">
        <v>0.67</v>
      </c>
      <c r="AK263">
        <v>3</v>
      </c>
      <c r="AL263">
        <v>1</v>
      </c>
    </row>
    <row r="264" spans="1:38" x14ac:dyDescent="0.25">
      <c r="A264" s="1" t="s">
        <v>8</v>
      </c>
      <c r="B264" s="1" t="s">
        <v>453</v>
      </c>
      <c r="C264" s="1" t="s">
        <v>463</v>
      </c>
      <c r="D264" s="1" t="s">
        <v>11</v>
      </c>
      <c r="E264" s="1" t="s">
        <v>464</v>
      </c>
      <c r="F264" s="1" t="s">
        <v>465</v>
      </c>
      <c r="G264" s="1" t="s">
        <v>14</v>
      </c>
      <c r="H264" s="1" t="s">
        <v>15</v>
      </c>
      <c r="I264" s="4" t="str">
        <f t="shared" si="8"/>
        <v>Link</v>
      </c>
      <c r="J264">
        <v>0</v>
      </c>
      <c r="K264">
        <v>14</v>
      </c>
      <c r="L264">
        <v>4.4000000000000004</v>
      </c>
      <c r="M264">
        <v>0.59</v>
      </c>
      <c r="N264">
        <f>13/14</f>
        <v>0.9285714285714286</v>
      </c>
      <c r="O264">
        <v>4.6900000000000004</v>
      </c>
      <c r="P264">
        <v>0.63</v>
      </c>
      <c r="Q264">
        <v>5</v>
      </c>
      <c r="R264">
        <f>13/14</f>
        <v>0.9285714285714286</v>
      </c>
      <c r="S264">
        <v>4.62</v>
      </c>
      <c r="T264">
        <v>0.65</v>
      </c>
      <c r="U264">
        <v>5</v>
      </c>
      <c r="V264">
        <f>13/14</f>
        <v>0.9285714285714286</v>
      </c>
      <c r="W264">
        <v>4.58</v>
      </c>
      <c r="X264">
        <v>0.51</v>
      </c>
      <c r="Y264">
        <v>5</v>
      </c>
      <c r="Z264">
        <f>12/14</f>
        <v>0.8571428571428571</v>
      </c>
      <c r="AA264">
        <v>0</v>
      </c>
      <c r="AB264">
        <v>0</v>
      </c>
      <c r="AC264">
        <v>0</v>
      </c>
      <c r="AD264">
        <f>13/14</f>
        <v>0.9285714285714286</v>
      </c>
      <c r="AE264">
        <v>4.6900000000000004</v>
      </c>
      <c r="AF264">
        <v>0.48</v>
      </c>
      <c r="AG264">
        <v>5</v>
      </c>
      <c r="AH264">
        <f>13/14</f>
        <v>0.9285714285714286</v>
      </c>
      <c r="AI264">
        <v>3.42</v>
      </c>
      <c r="AJ264">
        <v>0.67</v>
      </c>
      <c r="AK264">
        <v>3.5</v>
      </c>
      <c r="AL264">
        <f>13/14</f>
        <v>0.9285714285714286</v>
      </c>
    </row>
    <row r="265" spans="1:38" x14ac:dyDescent="0.25">
      <c r="A265" s="1" t="s">
        <v>8</v>
      </c>
      <c r="B265" s="1" t="s">
        <v>453</v>
      </c>
      <c r="C265" s="1" t="s">
        <v>466</v>
      </c>
      <c r="D265" s="1" t="s">
        <v>11</v>
      </c>
      <c r="E265" s="1" t="s">
        <v>467</v>
      </c>
      <c r="F265" s="1" t="s">
        <v>468</v>
      </c>
      <c r="G265" s="1" t="s">
        <v>14</v>
      </c>
      <c r="H265" s="1" t="s">
        <v>15</v>
      </c>
      <c r="I265" s="4" t="str">
        <f t="shared" si="8"/>
        <v>Link</v>
      </c>
      <c r="J265">
        <v>0</v>
      </c>
      <c r="K265">
        <v>14</v>
      </c>
      <c r="L265">
        <v>4.2300000000000004</v>
      </c>
      <c r="M265">
        <v>0.64</v>
      </c>
      <c r="N265">
        <v>1</v>
      </c>
      <c r="O265">
        <v>4.57</v>
      </c>
      <c r="P265">
        <v>0.65</v>
      </c>
      <c r="Q265">
        <v>5</v>
      </c>
      <c r="R265">
        <v>1</v>
      </c>
      <c r="S265">
        <v>4.3600000000000003</v>
      </c>
      <c r="T265">
        <v>0.84</v>
      </c>
      <c r="U265">
        <v>5</v>
      </c>
      <c r="V265">
        <v>1</v>
      </c>
      <c r="W265">
        <v>4</v>
      </c>
      <c r="X265">
        <v>0.68</v>
      </c>
      <c r="Y265">
        <v>4</v>
      </c>
      <c r="Z265">
        <v>1</v>
      </c>
      <c r="AA265">
        <v>5</v>
      </c>
      <c r="AB265">
        <v>0</v>
      </c>
      <c r="AC265">
        <v>5</v>
      </c>
      <c r="AD265">
        <v>1</v>
      </c>
      <c r="AE265">
        <v>4.93</v>
      </c>
      <c r="AF265">
        <v>0.27</v>
      </c>
      <c r="AG265">
        <v>5</v>
      </c>
      <c r="AH265">
        <v>1</v>
      </c>
      <c r="AI265">
        <v>2.54</v>
      </c>
      <c r="AJ265">
        <v>0.78</v>
      </c>
      <c r="AK265">
        <v>3</v>
      </c>
      <c r="AL265">
        <f>13/14</f>
        <v>0.9285714285714286</v>
      </c>
    </row>
    <row r="266" spans="1:38" x14ac:dyDescent="0.25">
      <c r="A266" s="1" t="s">
        <v>8</v>
      </c>
      <c r="B266" s="1" t="s">
        <v>453</v>
      </c>
      <c r="C266" s="1" t="s">
        <v>466</v>
      </c>
      <c r="D266" s="1" t="s">
        <v>16</v>
      </c>
      <c r="E266" s="1" t="s">
        <v>467</v>
      </c>
      <c r="F266" s="1" t="s">
        <v>468</v>
      </c>
      <c r="G266" s="1" t="s">
        <v>14</v>
      </c>
      <c r="H266" s="1" t="s">
        <v>15</v>
      </c>
      <c r="I266" s="4" t="str">
        <f t="shared" si="8"/>
        <v>Link</v>
      </c>
      <c r="J266">
        <v>0</v>
      </c>
      <c r="K266">
        <v>12</v>
      </c>
      <c r="L266">
        <v>4.47</v>
      </c>
      <c r="M266">
        <v>0.37</v>
      </c>
      <c r="N266">
        <v>1</v>
      </c>
      <c r="O266">
        <v>4.67</v>
      </c>
      <c r="P266">
        <v>0.65</v>
      </c>
      <c r="Q266">
        <v>5</v>
      </c>
      <c r="R266">
        <v>1</v>
      </c>
      <c r="S266">
        <v>4.83</v>
      </c>
      <c r="T266">
        <v>0.39</v>
      </c>
      <c r="U266">
        <v>5</v>
      </c>
      <c r="V266">
        <v>1</v>
      </c>
      <c r="W266">
        <v>4.83</v>
      </c>
      <c r="X266">
        <v>0.39</v>
      </c>
      <c r="Y266">
        <v>5</v>
      </c>
      <c r="Z266">
        <v>1</v>
      </c>
      <c r="AA266">
        <v>0</v>
      </c>
      <c r="AB266">
        <v>0</v>
      </c>
      <c r="AC266">
        <v>0</v>
      </c>
      <c r="AD266">
        <v>1</v>
      </c>
      <c r="AE266">
        <v>5</v>
      </c>
      <c r="AF266">
        <v>0</v>
      </c>
      <c r="AG266">
        <v>5</v>
      </c>
      <c r="AH266">
        <v>1</v>
      </c>
      <c r="AI266">
        <v>3</v>
      </c>
      <c r="AJ266">
        <v>0.43</v>
      </c>
      <c r="AK266">
        <v>3</v>
      </c>
      <c r="AL266">
        <v>1</v>
      </c>
    </row>
    <row r="267" spans="1:38" x14ac:dyDescent="0.25">
      <c r="A267" s="1" t="s">
        <v>8</v>
      </c>
      <c r="B267" s="1" t="s">
        <v>453</v>
      </c>
      <c r="C267" s="1" t="s">
        <v>466</v>
      </c>
      <c r="D267" s="1" t="s">
        <v>17</v>
      </c>
      <c r="E267" s="1" t="s">
        <v>467</v>
      </c>
      <c r="F267" s="1" t="s">
        <v>469</v>
      </c>
      <c r="G267" s="1" t="s">
        <v>14</v>
      </c>
      <c r="H267" s="1" t="s">
        <v>15</v>
      </c>
      <c r="I267" s="4" t="str">
        <f t="shared" si="8"/>
        <v>Link</v>
      </c>
      <c r="J267">
        <v>0</v>
      </c>
      <c r="K267">
        <v>10</v>
      </c>
      <c r="L267">
        <v>4.5</v>
      </c>
      <c r="M267">
        <v>0.22</v>
      </c>
      <c r="N267">
        <v>1</v>
      </c>
      <c r="O267">
        <v>5</v>
      </c>
      <c r="P267">
        <v>0</v>
      </c>
      <c r="Q267">
        <v>5</v>
      </c>
      <c r="R267">
        <v>1</v>
      </c>
      <c r="S267">
        <v>4.9000000000000004</v>
      </c>
      <c r="T267">
        <v>0.32</v>
      </c>
      <c r="U267">
        <v>5</v>
      </c>
      <c r="V267">
        <v>1</v>
      </c>
      <c r="W267">
        <v>4.9000000000000004</v>
      </c>
      <c r="X267">
        <v>0.32</v>
      </c>
      <c r="Y267">
        <v>5</v>
      </c>
      <c r="Z267">
        <v>1</v>
      </c>
      <c r="AA267">
        <v>0</v>
      </c>
      <c r="AB267">
        <v>0</v>
      </c>
      <c r="AC267">
        <v>0</v>
      </c>
      <c r="AD267">
        <v>1</v>
      </c>
      <c r="AE267">
        <v>5</v>
      </c>
      <c r="AF267">
        <v>0</v>
      </c>
      <c r="AG267">
        <v>5</v>
      </c>
      <c r="AH267">
        <v>1</v>
      </c>
      <c r="AI267">
        <v>2.7</v>
      </c>
      <c r="AJ267">
        <v>0.48</v>
      </c>
      <c r="AK267">
        <v>3</v>
      </c>
      <c r="AL267">
        <v>1</v>
      </c>
    </row>
    <row r="268" spans="1:38" x14ac:dyDescent="0.25">
      <c r="A268" s="1" t="s">
        <v>8</v>
      </c>
      <c r="B268" s="1" t="s">
        <v>453</v>
      </c>
      <c r="C268" s="1" t="s">
        <v>466</v>
      </c>
      <c r="D268" s="1" t="s">
        <v>18</v>
      </c>
      <c r="E268" s="1" t="s">
        <v>467</v>
      </c>
      <c r="F268" s="1" t="s">
        <v>470</v>
      </c>
      <c r="G268" s="1" t="s">
        <v>14</v>
      </c>
      <c r="H268" s="1" t="s">
        <v>15</v>
      </c>
      <c r="I268" s="4" t="str">
        <f t="shared" si="8"/>
        <v>Link</v>
      </c>
      <c r="J268">
        <v>0</v>
      </c>
      <c r="K268">
        <v>11</v>
      </c>
      <c r="L268">
        <v>4.53</v>
      </c>
      <c r="M268">
        <v>0.43</v>
      </c>
      <c r="N268">
        <f>8/11</f>
        <v>0.72727272727272729</v>
      </c>
      <c r="O268">
        <v>5</v>
      </c>
      <c r="P268">
        <v>0</v>
      </c>
      <c r="Q268">
        <v>5</v>
      </c>
      <c r="R268">
        <f>8/11</f>
        <v>0.72727272727272729</v>
      </c>
      <c r="S268">
        <v>5</v>
      </c>
      <c r="T268">
        <v>0</v>
      </c>
      <c r="U268">
        <v>5</v>
      </c>
      <c r="V268">
        <f>8/11</f>
        <v>0.72727272727272729</v>
      </c>
      <c r="W268">
        <v>4.75</v>
      </c>
      <c r="X268">
        <v>0.71</v>
      </c>
      <c r="Y268">
        <v>5</v>
      </c>
      <c r="Z268">
        <f>8/11</f>
        <v>0.72727272727272729</v>
      </c>
      <c r="AA268">
        <v>0</v>
      </c>
      <c r="AB268">
        <v>0</v>
      </c>
      <c r="AC268">
        <v>0</v>
      </c>
      <c r="AD268">
        <f>8/11</f>
        <v>0.72727272727272729</v>
      </c>
      <c r="AE268">
        <v>4.75</v>
      </c>
      <c r="AF268">
        <v>0.46</v>
      </c>
      <c r="AG268">
        <v>5</v>
      </c>
      <c r="AH268">
        <f>8/11</f>
        <v>0.72727272727272729</v>
      </c>
      <c r="AI268">
        <v>3.13</v>
      </c>
      <c r="AJ268">
        <v>0.99</v>
      </c>
      <c r="AK268">
        <v>3</v>
      </c>
      <c r="AL268">
        <f>8/11</f>
        <v>0.72727272727272729</v>
      </c>
    </row>
    <row r="269" spans="1:38" x14ac:dyDescent="0.25">
      <c r="A269" s="1" t="s">
        <v>8</v>
      </c>
      <c r="B269" s="1" t="s">
        <v>453</v>
      </c>
      <c r="C269" s="1" t="s">
        <v>471</v>
      </c>
      <c r="D269" s="1" t="s">
        <v>11</v>
      </c>
      <c r="E269" s="1" t="s">
        <v>472</v>
      </c>
      <c r="F269" s="1" t="s">
        <v>473</v>
      </c>
      <c r="G269" s="1" t="s">
        <v>14</v>
      </c>
      <c r="H269" s="1" t="s">
        <v>474</v>
      </c>
      <c r="I269" s="4" t="str">
        <f t="shared" ref="I269:I332" si="13">HYPERLINK(_xlfn.CONCAT("https://asen-jhu.evaluationkit.com/Report/Public/Results?Course=",C269,".",D269,"&amp;Instructor=&amp;TermId=9198&amp;Year=&amp;AreaId=&amp;QuestionKey=&amp;Search=true"),"Link")</f>
        <v>Link</v>
      </c>
      <c r="J269">
        <v>0</v>
      </c>
      <c r="K269">
        <v>15</v>
      </c>
      <c r="L269">
        <v>4.18</v>
      </c>
      <c r="M269">
        <v>0.57999999999999996</v>
      </c>
      <c r="N269">
        <f>14/15</f>
        <v>0.93333333333333335</v>
      </c>
      <c r="O269">
        <v>4.8499999999999996</v>
      </c>
      <c r="P269">
        <v>0.38</v>
      </c>
      <c r="Q269">
        <v>5</v>
      </c>
      <c r="R269">
        <f>13/15</f>
        <v>0.8666666666666667</v>
      </c>
      <c r="S269">
        <v>4.92</v>
      </c>
      <c r="T269">
        <v>0.28000000000000003</v>
      </c>
      <c r="U269">
        <v>5</v>
      </c>
      <c r="V269">
        <f>13/15</f>
        <v>0.8666666666666667</v>
      </c>
      <c r="W269">
        <v>4</v>
      </c>
      <c r="X269">
        <v>1</v>
      </c>
      <c r="Y269">
        <v>4</v>
      </c>
      <c r="Z269">
        <f>13/15</f>
        <v>0.8666666666666667</v>
      </c>
      <c r="AA269">
        <v>0</v>
      </c>
      <c r="AB269">
        <v>0</v>
      </c>
      <c r="AC269">
        <v>0</v>
      </c>
      <c r="AD269">
        <f>13/15</f>
        <v>0.8666666666666667</v>
      </c>
      <c r="AE269">
        <v>4.75</v>
      </c>
      <c r="AF269">
        <v>0.46</v>
      </c>
      <c r="AG269">
        <v>5</v>
      </c>
      <c r="AH269">
        <f>13/15</f>
        <v>0.8666666666666667</v>
      </c>
      <c r="AI269">
        <v>2.38</v>
      </c>
      <c r="AJ269">
        <v>0.77</v>
      </c>
      <c r="AK269">
        <v>3</v>
      </c>
      <c r="AL269">
        <f>13/15</f>
        <v>0.8666666666666667</v>
      </c>
    </row>
    <row r="270" spans="1:38" x14ac:dyDescent="0.25">
      <c r="A270" s="1" t="s">
        <v>8</v>
      </c>
      <c r="B270" s="1" t="s">
        <v>453</v>
      </c>
      <c r="C270" s="1" t="s">
        <v>475</v>
      </c>
      <c r="D270" s="1" t="s">
        <v>11</v>
      </c>
      <c r="E270" s="1" t="s">
        <v>476</v>
      </c>
      <c r="F270" s="1" t="s">
        <v>477</v>
      </c>
      <c r="G270" s="1" t="s">
        <v>14</v>
      </c>
      <c r="H270" s="1" t="s">
        <v>15</v>
      </c>
      <c r="I270" s="4" t="str">
        <f t="shared" si="13"/>
        <v>Link</v>
      </c>
      <c r="J270">
        <v>1</v>
      </c>
    </row>
    <row r="271" spans="1:38" x14ac:dyDescent="0.25">
      <c r="A271" s="1" t="s">
        <v>8</v>
      </c>
      <c r="B271" s="1" t="s">
        <v>453</v>
      </c>
      <c r="C271" s="1" t="s">
        <v>478</v>
      </c>
      <c r="D271" s="1" t="s">
        <v>16</v>
      </c>
      <c r="E271" s="1" t="s">
        <v>479</v>
      </c>
      <c r="F271" s="1" t="s">
        <v>462</v>
      </c>
      <c r="G271" s="1" t="s">
        <v>14</v>
      </c>
      <c r="H271" s="1" t="s">
        <v>15</v>
      </c>
      <c r="I271" s="4" t="str">
        <f t="shared" si="13"/>
        <v>Link</v>
      </c>
      <c r="J271">
        <v>0</v>
      </c>
      <c r="K271">
        <v>12</v>
      </c>
      <c r="L271">
        <v>4.2699999999999996</v>
      </c>
      <c r="M271">
        <v>0.67</v>
      </c>
      <c r="N271">
        <v>1</v>
      </c>
      <c r="O271">
        <v>4.67</v>
      </c>
      <c r="P271">
        <v>0.78</v>
      </c>
      <c r="Q271">
        <v>5</v>
      </c>
      <c r="R271">
        <v>1</v>
      </c>
      <c r="S271">
        <v>4.75</v>
      </c>
      <c r="T271">
        <v>0.62</v>
      </c>
      <c r="U271">
        <v>5</v>
      </c>
      <c r="V271">
        <v>1</v>
      </c>
      <c r="W271">
        <v>4.5</v>
      </c>
      <c r="X271">
        <v>0.67</v>
      </c>
      <c r="Y271">
        <v>5</v>
      </c>
      <c r="Z271">
        <v>1</v>
      </c>
      <c r="AA271">
        <v>0</v>
      </c>
      <c r="AB271">
        <v>0</v>
      </c>
      <c r="AC271">
        <v>0</v>
      </c>
      <c r="AD271">
        <v>1</v>
      </c>
      <c r="AE271">
        <v>4.83</v>
      </c>
      <c r="AF271">
        <v>0.39</v>
      </c>
      <c r="AG271">
        <v>5</v>
      </c>
      <c r="AH271">
        <v>1</v>
      </c>
      <c r="AI271">
        <v>2.58</v>
      </c>
      <c r="AJ271">
        <v>0.9</v>
      </c>
      <c r="AK271">
        <v>2.5</v>
      </c>
      <c r="AL271">
        <v>1</v>
      </c>
    </row>
    <row r="272" spans="1:38" x14ac:dyDescent="0.25">
      <c r="A272" s="1" t="s">
        <v>8</v>
      </c>
      <c r="B272" s="1" t="s">
        <v>453</v>
      </c>
      <c r="C272" s="1" t="s">
        <v>478</v>
      </c>
      <c r="D272" s="1" t="s">
        <v>17</v>
      </c>
      <c r="E272" s="1" t="s">
        <v>479</v>
      </c>
      <c r="F272" s="1" t="s">
        <v>465</v>
      </c>
      <c r="G272" s="1" t="s">
        <v>14</v>
      </c>
      <c r="H272" s="1" t="s">
        <v>15</v>
      </c>
      <c r="I272" s="4" t="str">
        <f t="shared" si="13"/>
        <v>Link</v>
      </c>
      <c r="J272">
        <v>0</v>
      </c>
      <c r="K272">
        <v>8</v>
      </c>
      <c r="L272">
        <v>4.57</v>
      </c>
      <c r="M272">
        <v>0.36</v>
      </c>
      <c r="N272">
        <v>1</v>
      </c>
      <c r="O272">
        <v>5</v>
      </c>
      <c r="P272">
        <v>0</v>
      </c>
      <c r="Q272">
        <v>5</v>
      </c>
      <c r="R272">
        <v>1</v>
      </c>
      <c r="S272">
        <v>4.88</v>
      </c>
      <c r="T272">
        <v>0.35</v>
      </c>
      <c r="U272">
        <v>5</v>
      </c>
      <c r="V272">
        <v>1</v>
      </c>
      <c r="W272">
        <v>4.5</v>
      </c>
      <c r="X272">
        <v>0.53</v>
      </c>
      <c r="Y272">
        <v>4.5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5</v>
      </c>
      <c r="AF272">
        <v>0</v>
      </c>
      <c r="AG272">
        <v>5</v>
      </c>
      <c r="AH272">
        <v>1</v>
      </c>
      <c r="AI272">
        <v>3.5</v>
      </c>
      <c r="AJ272">
        <v>0.93</v>
      </c>
      <c r="AK272">
        <v>3.5</v>
      </c>
      <c r="AL272">
        <v>1</v>
      </c>
    </row>
    <row r="273" spans="1:38" x14ac:dyDescent="0.25">
      <c r="A273" s="1" t="s">
        <v>8</v>
      </c>
      <c r="B273" s="1" t="s">
        <v>453</v>
      </c>
      <c r="C273" s="1" t="s">
        <v>478</v>
      </c>
      <c r="D273" s="1" t="s">
        <v>18</v>
      </c>
      <c r="E273" s="1" t="s">
        <v>479</v>
      </c>
      <c r="F273" s="1" t="s">
        <v>470</v>
      </c>
      <c r="G273" s="1" t="s">
        <v>14</v>
      </c>
      <c r="H273" s="1" t="s">
        <v>15</v>
      </c>
      <c r="I273" s="4" t="str">
        <f t="shared" si="13"/>
        <v>Link</v>
      </c>
      <c r="J273">
        <v>0</v>
      </c>
      <c r="K273">
        <v>15</v>
      </c>
      <c r="L273">
        <v>4.63</v>
      </c>
      <c r="M273">
        <v>0.51</v>
      </c>
      <c r="N273">
        <f>14/15</f>
        <v>0.93333333333333335</v>
      </c>
      <c r="O273">
        <v>5</v>
      </c>
      <c r="P273">
        <v>0</v>
      </c>
      <c r="Q273">
        <v>5</v>
      </c>
      <c r="R273">
        <f>14/15</f>
        <v>0.93333333333333335</v>
      </c>
      <c r="S273">
        <v>4.79</v>
      </c>
      <c r="T273">
        <v>0.57999999999999996</v>
      </c>
      <c r="U273">
        <v>5</v>
      </c>
      <c r="V273">
        <f>14/15</f>
        <v>0.93333333333333335</v>
      </c>
      <c r="W273">
        <v>4.79</v>
      </c>
      <c r="X273">
        <v>0.43</v>
      </c>
      <c r="Y273">
        <v>5</v>
      </c>
      <c r="Z273">
        <f>14/15</f>
        <v>0.93333333333333335</v>
      </c>
      <c r="AA273">
        <v>0</v>
      </c>
      <c r="AB273">
        <v>0</v>
      </c>
      <c r="AC273">
        <v>0</v>
      </c>
      <c r="AD273">
        <f>14/15</f>
        <v>0.93333333333333335</v>
      </c>
      <c r="AE273">
        <v>4.79</v>
      </c>
      <c r="AF273">
        <v>0.57999999999999996</v>
      </c>
      <c r="AG273">
        <v>5</v>
      </c>
      <c r="AH273">
        <f>14/15</f>
        <v>0.93333333333333335</v>
      </c>
      <c r="AI273">
        <v>3.79</v>
      </c>
      <c r="AJ273">
        <v>0.97</v>
      </c>
      <c r="AK273">
        <v>4</v>
      </c>
      <c r="AL273">
        <f>14/15</f>
        <v>0.93333333333333335</v>
      </c>
    </row>
    <row r="274" spans="1:38" x14ac:dyDescent="0.25">
      <c r="A274" s="1" t="s">
        <v>8</v>
      </c>
      <c r="B274" s="1" t="s">
        <v>453</v>
      </c>
      <c r="C274" s="1" t="s">
        <v>480</v>
      </c>
      <c r="D274" s="1" t="s">
        <v>11</v>
      </c>
      <c r="E274" s="1" t="s">
        <v>481</v>
      </c>
      <c r="F274" s="1" t="s">
        <v>482</v>
      </c>
      <c r="G274" s="1" t="s">
        <v>14</v>
      </c>
      <c r="H274" s="1" t="s">
        <v>15</v>
      </c>
      <c r="I274" s="4" t="str">
        <f t="shared" si="13"/>
        <v>Link</v>
      </c>
      <c r="J274">
        <v>0</v>
      </c>
      <c r="K274">
        <v>8</v>
      </c>
      <c r="L274">
        <v>4.3</v>
      </c>
      <c r="M274">
        <v>0.78</v>
      </c>
      <c r="N274">
        <v>1</v>
      </c>
      <c r="O274">
        <v>4.75</v>
      </c>
      <c r="P274">
        <v>0.71</v>
      </c>
      <c r="Q274">
        <v>5</v>
      </c>
      <c r="R274">
        <f>8/8</f>
        <v>1</v>
      </c>
      <c r="S274">
        <v>4.88</v>
      </c>
      <c r="T274">
        <v>0.35</v>
      </c>
      <c r="U274">
        <v>5</v>
      </c>
      <c r="V274">
        <v>1</v>
      </c>
      <c r="W274">
        <v>4.63</v>
      </c>
      <c r="X274">
        <v>0.74</v>
      </c>
      <c r="Y274">
        <v>5</v>
      </c>
      <c r="Z274">
        <v>1</v>
      </c>
      <c r="AA274">
        <v>0</v>
      </c>
      <c r="AB274">
        <v>0</v>
      </c>
      <c r="AC274">
        <v>0</v>
      </c>
      <c r="AD274">
        <v>1</v>
      </c>
      <c r="AE274">
        <v>4.25</v>
      </c>
      <c r="AF274">
        <v>0.89</v>
      </c>
      <c r="AG274">
        <v>4.5</v>
      </c>
      <c r="AH274">
        <v>1</v>
      </c>
      <c r="AI274">
        <v>3</v>
      </c>
      <c r="AJ274">
        <v>1.2</v>
      </c>
      <c r="AK274">
        <v>3</v>
      </c>
      <c r="AL274">
        <v>1</v>
      </c>
    </row>
    <row r="275" spans="1:38" x14ac:dyDescent="0.25">
      <c r="A275" s="1" t="s">
        <v>8</v>
      </c>
      <c r="B275" s="1" t="s">
        <v>453</v>
      </c>
      <c r="C275" s="1" t="s">
        <v>483</v>
      </c>
      <c r="D275" s="1" t="s">
        <v>11</v>
      </c>
      <c r="E275" s="1" t="s">
        <v>484</v>
      </c>
      <c r="F275" s="1" t="s">
        <v>485</v>
      </c>
      <c r="G275" s="1" t="s">
        <v>14</v>
      </c>
      <c r="H275" s="1" t="s">
        <v>15</v>
      </c>
      <c r="I275" s="4" t="str">
        <f t="shared" si="13"/>
        <v>Link</v>
      </c>
      <c r="J275">
        <v>1</v>
      </c>
    </row>
    <row r="276" spans="1:38" x14ac:dyDescent="0.25">
      <c r="A276" s="1" t="s">
        <v>8</v>
      </c>
      <c r="B276" s="1" t="s">
        <v>453</v>
      </c>
      <c r="C276" s="1" t="s">
        <v>486</v>
      </c>
      <c r="D276" s="1" t="s">
        <v>11</v>
      </c>
      <c r="E276" s="1" t="s">
        <v>487</v>
      </c>
      <c r="F276" s="1" t="s">
        <v>488</v>
      </c>
      <c r="G276" s="1" t="s">
        <v>14</v>
      </c>
      <c r="H276" s="1" t="s">
        <v>15</v>
      </c>
      <c r="I276" s="4" t="str">
        <f t="shared" si="13"/>
        <v>Link</v>
      </c>
      <c r="J276">
        <v>1</v>
      </c>
    </row>
    <row r="277" spans="1:38" x14ac:dyDescent="0.25">
      <c r="A277" s="1" t="s">
        <v>8</v>
      </c>
      <c r="B277" s="1" t="s">
        <v>489</v>
      </c>
      <c r="C277" s="1" t="s">
        <v>490</v>
      </c>
      <c r="D277" s="1" t="s">
        <v>11</v>
      </c>
      <c r="E277" s="1" t="s">
        <v>491</v>
      </c>
      <c r="F277" s="1" t="s">
        <v>492</v>
      </c>
      <c r="G277" s="1" t="s">
        <v>14</v>
      </c>
      <c r="H277" s="1" t="s">
        <v>15</v>
      </c>
      <c r="I277" s="4" t="str">
        <f t="shared" si="13"/>
        <v>Link</v>
      </c>
      <c r="J277">
        <v>0</v>
      </c>
      <c r="K277">
        <v>14</v>
      </c>
      <c r="L277">
        <v>4.4400000000000004</v>
      </c>
      <c r="M277">
        <v>0.55000000000000004</v>
      </c>
      <c r="N277">
        <f>12/14</f>
        <v>0.8571428571428571</v>
      </c>
      <c r="O277">
        <v>4.6399999999999997</v>
      </c>
      <c r="P277">
        <v>0.5</v>
      </c>
      <c r="Q277">
        <v>5</v>
      </c>
      <c r="R277">
        <f>11/14</f>
        <v>0.7857142857142857</v>
      </c>
      <c r="S277">
        <v>4.7300000000000004</v>
      </c>
      <c r="T277">
        <v>0.47</v>
      </c>
      <c r="U277">
        <v>5</v>
      </c>
      <c r="V277">
        <f>11/14</f>
        <v>0.7857142857142857</v>
      </c>
      <c r="W277">
        <v>4.6399999999999997</v>
      </c>
      <c r="X277">
        <v>0.5</v>
      </c>
      <c r="Y277">
        <v>5</v>
      </c>
      <c r="Z277">
        <f>11/14</f>
        <v>0.7857142857142857</v>
      </c>
      <c r="AA277">
        <v>5</v>
      </c>
      <c r="AB277">
        <v>0</v>
      </c>
      <c r="AC277">
        <v>5</v>
      </c>
      <c r="AD277">
        <f>11/14</f>
        <v>0.7857142857142857</v>
      </c>
      <c r="AE277">
        <v>4.6399999999999997</v>
      </c>
      <c r="AF277">
        <v>0.5</v>
      </c>
      <c r="AG277">
        <v>5</v>
      </c>
      <c r="AH277">
        <f>11/14</f>
        <v>0.7857142857142857</v>
      </c>
      <c r="AI277">
        <v>3</v>
      </c>
      <c r="AJ277">
        <v>0.77</v>
      </c>
      <c r="AK277">
        <v>3</v>
      </c>
      <c r="AL277">
        <f>11/14</f>
        <v>0.7857142857142857</v>
      </c>
    </row>
    <row r="278" spans="1:38" x14ac:dyDescent="0.25">
      <c r="A278" s="1" t="s">
        <v>8</v>
      </c>
      <c r="B278" s="1" t="s">
        <v>489</v>
      </c>
      <c r="C278" s="1" t="s">
        <v>490</v>
      </c>
      <c r="D278" s="1" t="s">
        <v>16</v>
      </c>
      <c r="E278" s="1" t="s">
        <v>491</v>
      </c>
      <c r="F278" s="1" t="s">
        <v>493</v>
      </c>
      <c r="G278" s="1" t="s">
        <v>14</v>
      </c>
      <c r="H278" s="1" t="s">
        <v>15</v>
      </c>
      <c r="I278" s="4" t="str">
        <f t="shared" si="13"/>
        <v>Link</v>
      </c>
      <c r="J278">
        <v>0</v>
      </c>
      <c r="K278">
        <v>13</v>
      </c>
      <c r="L278">
        <v>4.1399999999999997</v>
      </c>
      <c r="M278">
        <v>0.69</v>
      </c>
      <c r="N278">
        <f>12/13</f>
        <v>0.92307692307692313</v>
      </c>
      <c r="O278">
        <v>4.0999999999999996</v>
      </c>
      <c r="P278">
        <v>0.74</v>
      </c>
      <c r="Q278">
        <v>4</v>
      </c>
      <c r="R278">
        <f>10/13</f>
        <v>0.76923076923076927</v>
      </c>
      <c r="S278">
        <v>4.1100000000000003</v>
      </c>
      <c r="T278">
        <v>0.78</v>
      </c>
      <c r="U278">
        <v>4</v>
      </c>
      <c r="V278">
        <f>10/13</f>
        <v>0.76923076923076927</v>
      </c>
      <c r="W278">
        <v>4.2</v>
      </c>
      <c r="X278">
        <v>0.79</v>
      </c>
      <c r="Y278">
        <v>4</v>
      </c>
      <c r="Z278">
        <f>10/13</f>
        <v>0.76923076923076927</v>
      </c>
      <c r="AA278">
        <v>4.5</v>
      </c>
      <c r="AB278">
        <v>0.71</v>
      </c>
      <c r="AC278">
        <v>4.5</v>
      </c>
      <c r="AD278">
        <f>10/13</f>
        <v>0.76923076923076927</v>
      </c>
      <c r="AE278">
        <v>4.7</v>
      </c>
      <c r="AF278">
        <v>0.48</v>
      </c>
      <c r="AG278">
        <v>5</v>
      </c>
      <c r="AH278">
        <f>10/13</f>
        <v>0.76923076923076927</v>
      </c>
      <c r="AI278">
        <v>3.2</v>
      </c>
      <c r="AJ278">
        <v>0.63</v>
      </c>
      <c r="AK278">
        <v>3</v>
      </c>
      <c r="AL278">
        <f>10/13</f>
        <v>0.76923076923076927</v>
      </c>
    </row>
    <row r="279" spans="1:38" x14ac:dyDescent="0.25">
      <c r="A279" s="1" t="s">
        <v>8</v>
      </c>
      <c r="B279" s="1" t="s">
        <v>489</v>
      </c>
      <c r="C279" s="1" t="s">
        <v>490</v>
      </c>
      <c r="D279" s="1" t="s">
        <v>17</v>
      </c>
      <c r="E279" s="1" t="s">
        <v>491</v>
      </c>
      <c r="F279" s="1" t="s">
        <v>492</v>
      </c>
      <c r="G279" s="1" t="s">
        <v>14</v>
      </c>
      <c r="H279" s="1" t="s">
        <v>15</v>
      </c>
      <c r="I279" s="4" t="str">
        <f t="shared" si="13"/>
        <v>Link</v>
      </c>
      <c r="J279">
        <v>0</v>
      </c>
      <c r="K279">
        <v>14</v>
      </c>
      <c r="L279">
        <v>4.58</v>
      </c>
      <c r="M279">
        <v>0.32</v>
      </c>
      <c r="N279">
        <v>1</v>
      </c>
      <c r="O279">
        <v>4.93</v>
      </c>
      <c r="P279">
        <v>0.27</v>
      </c>
      <c r="Q279">
        <v>5</v>
      </c>
      <c r="R279">
        <v>1</v>
      </c>
      <c r="S279">
        <v>4.93</v>
      </c>
      <c r="T279">
        <v>0.27</v>
      </c>
      <c r="U279">
        <v>5</v>
      </c>
      <c r="V279">
        <v>1</v>
      </c>
      <c r="W279">
        <v>4.8600000000000003</v>
      </c>
      <c r="X279">
        <v>0.36</v>
      </c>
      <c r="Y279">
        <v>5</v>
      </c>
      <c r="Z279">
        <v>1</v>
      </c>
      <c r="AA279">
        <v>5</v>
      </c>
      <c r="AB279">
        <v>0</v>
      </c>
      <c r="AC279">
        <v>5</v>
      </c>
      <c r="AD279">
        <v>1</v>
      </c>
      <c r="AE279">
        <v>4.92</v>
      </c>
      <c r="AF279">
        <v>0.28000000000000003</v>
      </c>
      <c r="AG279">
        <v>5</v>
      </c>
      <c r="AH279">
        <v>1</v>
      </c>
      <c r="AI279">
        <v>2.86</v>
      </c>
      <c r="AJ279">
        <v>0.77</v>
      </c>
      <c r="AK279">
        <v>3</v>
      </c>
      <c r="AL279">
        <v>1</v>
      </c>
    </row>
    <row r="280" spans="1:38" x14ac:dyDescent="0.25">
      <c r="A280" s="1" t="s">
        <v>8</v>
      </c>
      <c r="B280" s="1" t="s">
        <v>489</v>
      </c>
      <c r="C280" s="1" t="s">
        <v>490</v>
      </c>
      <c r="D280" s="1" t="s">
        <v>18</v>
      </c>
      <c r="E280" s="1" t="s">
        <v>491</v>
      </c>
      <c r="F280" s="1" t="s">
        <v>672</v>
      </c>
      <c r="G280" s="1" t="s">
        <v>14</v>
      </c>
      <c r="H280" s="1" t="s">
        <v>15</v>
      </c>
      <c r="I280" s="4" t="str">
        <f t="shared" si="13"/>
        <v>Link</v>
      </c>
      <c r="J280">
        <v>0</v>
      </c>
      <c r="K280">
        <v>14</v>
      </c>
      <c r="L280">
        <v>4.37</v>
      </c>
      <c r="M280">
        <v>0.55000000000000004</v>
      </c>
      <c r="N280">
        <v>1</v>
      </c>
      <c r="O280">
        <v>4.79</v>
      </c>
      <c r="P280">
        <v>0.43</v>
      </c>
      <c r="Q280">
        <v>5</v>
      </c>
      <c r="R280">
        <v>1</v>
      </c>
      <c r="S280">
        <v>4.8499999999999996</v>
      </c>
      <c r="T280">
        <v>0.38</v>
      </c>
      <c r="U280">
        <v>5</v>
      </c>
      <c r="V280">
        <f>13/14</f>
        <v>0.9285714285714286</v>
      </c>
      <c r="W280">
        <v>4.3099999999999996</v>
      </c>
      <c r="X280">
        <v>0.63</v>
      </c>
      <c r="Y280">
        <v>4</v>
      </c>
      <c r="Z280">
        <f>13/14</f>
        <v>0.9285714285714286</v>
      </c>
      <c r="AA280">
        <v>0</v>
      </c>
      <c r="AB280">
        <v>0</v>
      </c>
      <c r="AC280">
        <v>0</v>
      </c>
      <c r="AD280">
        <f>13/14</f>
        <v>0.9285714285714286</v>
      </c>
      <c r="AE280">
        <v>4.8499999999999996</v>
      </c>
      <c r="AF280">
        <v>0.55000000000000004</v>
      </c>
      <c r="AG280">
        <v>5</v>
      </c>
      <c r="AH280">
        <f>13/14</f>
        <v>0.9285714285714286</v>
      </c>
      <c r="AI280">
        <v>3.08</v>
      </c>
      <c r="AJ280">
        <v>0.76</v>
      </c>
      <c r="AK280">
        <v>3</v>
      </c>
      <c r="AL280">
        <f>13/14</f>
        <v>0.9285714285714286</v>
      </c>
    </row>
    <row r="281" spans="1:38" x14ac:dyDescent="0.25">
      <c r="A281" s="1" t="s">
        <v>8</v>
      </c>
      <c r="B281" s="1" t="s">
        <v>489</v>
      </c>
      <c r="C281" s="1" t="s">
        <v>490</v>
      </c>
      <c r="D281" s="1" t="s">
        <v>19</v>
      </c>
      <c r="E281" s="1" t="s">
        <v>491</v>
      </c>
      <c r="F281" s="1" t="s">
        <v>494</v>
      </c>
      <c r="G281" s="1" t="s">
        <v>14</v>
      </c>
      <c r="H281" s="1" t="s">
        <v>15</v>
      </c>
      <c r="I281" s="4" t="str">
        <f t="shared" si="13"/>
        <v>Link</v>
      </c>
      <c r="J281">
        <v>0</v>
      </c>
      <c r="K281">
        <v>14</v>
      </c>
      <c r="L281">
        <v>4.16</v>
      </c>
      <c r="M281">
        <v>0.82</v>
      </c>
      <c r="N281">
        <v>1</v>
      </c>
      <c r="O281">
        <v>4.3600000000000003</v>
      </c>
      <c r="P281">
        <v>0.93</v>
      </c>
      <c r="Q281">
        <v>5</v>
      </c>
      <c r="R281">
        <v>1</v>
      </c>
      <c r="S281">
        <v>4.43</v>
      </c>
      <c r="T281">
        <v>0.94</v>
      </c>
      <c r="U281">
        <v>5</v>
      </c>
      <c r="V281">
        <v>1</v>
      </c>
      <c r="W281">
        <v>4.29</v>
      </c>
      <c r="X281">
        <v>0.61</v>
      </c>
      <c r="Y281">
        <v>4</v>
      </c>
      <c r="Z281">
        <v>1</v>
      </c>
      <c r="AA281">
        <v>0</v>
      </c>
      <c r="AB281">
        <v>0</v>
      </c>
      <c r="AC281">
        <v>0</v>
      </c>
      <c r="AD281">
        <f>12/14</f>
        <v>0.8571428571428571</v>
      </c>
      <c r="AE281">
        <v>4.6399999999999997</v>
      </c>
      <c r="AF281">
        <v>0.63</v>
      </c>
      <c r="AG281">
        <v>5</v>
      </c>
      <c r="AH281">
        <v>1</v>
      </c>
      <c r="AI281">
        <v>3.07</v>
      </c>
      <c r="AJ281">
        <v>1</v>
      </c>
      <c r="AK281">
        <v>3</v>
      </c>
      <c r="AL281">
        <v>1</v>
      </c>
    </row>
    <row r="282" spans="1:38" x14ac:dyDescent="0.25">
      <c r="A282" s="1" t="s">
        <v>8</v>
      </c>
      <c r="B282" s="1" t="s">
        <v>489</v>
      </c>
      <c r="C282" s="1" t="s">
        <v>490</v>
      </c>
      <c r="D282" s="1" t="s">
        <v>61</v>
      </c>
      <c r="E282" s="1" t="s">
        <v>491</v>
      </c>
      <c r="F282" s="1" t="s">
        <v>492</v>
      </c>
      <c r="G282" s="1" t="s">
        <v>14</v>
      </c>
      <c r="H282" s="1" t="s">
        <v>15</v>
      </c>
      <c r="I282" s="4" t="str">
        <f t="shared" si="13"/>
        <v>Link</v>
      </c>
      <c r="J282">
        <v>0</v>
      </c>
      <c r="K282">
        <v>11</v>
      </c>
      <c r="L282">
        <v>4.3499999999999996</v>
      </c>
      <c r="M282">
        <v>0.9</v>
      </c>
      <c r="N282">
        <v>1</v>
      </c>
      <c r="O282">
        <v>4.45</v>
      </c>
      <c r="P282">
        <v>0.93</v>
      </c>
      <c r="Q282">
        <v>5</v>
      </c>
      <c r="R282">
        <v>1</v>
      </c>
      <c r="S282">
        <v>4.45</v>
      </c>
      <c r="T282">
        <v>0.93</v>
      </c>
      <c r="U282">
        <v>5</v>
      </c>
      <c r="V282">
        <v>1</v>
      </c>
      <c r="W282">
        <v>4.45</v>
      </c>
      <c r="X282">
        <v>0.52</v>
      </c>
      <c r="Y282">
        <v>4</v>
      </c>
      <c r="Z282">
        <v>1</v>
      </c>
      <c r="AA282">
        <v>5</v>
      </c>
      <c r="AB282">
        <v>0</v>
      </c>
      <c r="AC282">
        <v>5</v>
      </c>
      <c r="AD282">
        <v>1</v>
      </c>
      <c r="AE282">
        <v>4.55</v>
      </c>
      <c r="AF282">
        <v>1.21</v>
      </c>
      <c r="AG282">
        <v>5</v>
      </c>
      <c r="AH282">
        <v>1</v>
      </c>
      <c r="AI282">
        <v>3.18</v>
      </c>
      <c r="AJ282">
        <v>0.87</v>
      </c>
      <c r="AK282">
        <v>3</v>
      </c>
      <c r="AL282">
        <v>1</v>
      </c>
    </row>
    <row r="283" spans="1:38" x14ac:dyDescent="0.25">
      <c r="A283" s="1" t="s">
        <v>8</v>
      </c>
      <c r="B283" s="1" t="s">
        <v>489</v>
      </c>
      <c r="C283" s="1" t="s">
        <v>490</v>
      </c>
      <c r="D283" s="1" t="s">
        <v>78</v>
      </c>
      <c r="E283" s="1" t="s">
        <v>491</v>
      </c>
      <c r="F283" s="1" t="s">
        <v>672</v>
      </c>
      <c r="G283" s="1" t="s">
        <v>14</v>
      </c>
      <c r="H283" s="1" t="s">
        <v>15</v>
      </c>
      <c r="I283" s="4" t="str">
        <f t="shared" si="13"/>
        <v>Link</v>
      </c>
      <c r="J283">
        <v>0</v>
      </c>
      <c r="K283">
        <v>10</v>
      </c>
      <c r="L283">
        <v>4.26</v>
      </c>
      <c r="M283">
        <v>0.63</v>
      </c>
      <c r="N283">
        <v>1</v>
      </c>
      <c r="O283">
        <v>4.7</v>
      </c>
      <c r="P283">
        <v>0.67</v>
      </c>
      <c r="Q283">
        <v>5</v>
      </c>
      <c r="R283">
        <v>1</v>
      </c>
      <c r="S283">
        <v>4.5999999999999996</v>
      </c>
      <c r="T283">
        <v>0.84</v>
      </c>
      <c r="U283">
        <v>5</v>
      </c>
      <c r="V283">
        <v>1</v>
      </c>
      <c r="W283">
        <v>4.3</v>
      </c>
      <c r="X283">
        <v>0.82</v>
      </c>
      <c r="Y283">
        <v>4.5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5</v>
      </c>
      <c r="AF283">
        <v>0</v>
      </c>
      <c r="AG283">
        <v>5</v>
      </c>
      <c r="AH283">
        <v>1</v>
      </c>
      <c r="AI283">
        <v>2.7</v>
      </c>
      <c r="AJ283">
        <v>0.82</v>
      </c>
      <c r="AK283">
        <v>2.5</v>
      </c>
      <c r="AL283">
        <v>1</v>
      </c>
    </row>
    <row r="284" spans="1:38" x14ac:dyDescent="0.25">
      <c r="A284" s="1" t="s">
        <v>8</v>
      </c>
      <c r="B284" s="1" t="s">
        <v>489</v>
      </c>
      <c r="C284" s="1" t="s">
        <v>490</v>
      </c>
      <c r="D284" s="1" t="s">
        <v>79</v>
      </c>
      <c r="E284" s="1" t="s">
        <v>491</v>
      </c>
      <c r="F284" s="1" t="s">
        <v>494</v>
      </c>
      <c r="G284" s="1" t="s">
        <v>14</v>
      </c>
      <c r="H284" s="1" t="s">
        <v>15</v>
      </c>
      <c r="I284" s="4" t="str">
        <f t="shared" si="13"/>
        <v>Link</v>
      </c>
      <c r="J284">
        <v>0</v>
      </c>
      <c r="K284">
        <v>14</v>
      </c>
      <c r="L284">
        <v>4.2300000000000004</v>
      </c>
      <c r="M284">
        <v>0.69</v>
      </c>
      <c r="N284">
        <f>13/14</f>
        <v>0.9285714285714286</v>
      </c>
      <c r="O284">
        <v>4.3099999999999996</v>
      </c>
      <c r="P284">
        <v>0.75</v>
      </c>
      <c r="Q284">
        <v>4</v>
      </c>
      <c r="R284">
        <f>13/14</f>
        <v>0.9285714285714286</v>
      </c>
      <c r="S284">
        <v>4.62</v>
      </c>
      <c r="T284">
        <v>0.65</v>
      </c>
      <c r="U284">
        <v>5</v>
      </c>
      <c r="V284">
        <f>13/14</f>
        <v>0.9285714285714286</v>
      </c>
      <c r="W284">
        <v>4.08</v>
      </c>
      <c r="X284">
        <v>0.76</v>
      </c>
      <c r="Y284">
        <v>4</v>
      </c>
      <c r="Z284">
        <f>13/14</f>
        <v>0.9285714285714286</v>
      </c>
      <c r="AA284">
        <v>0</v>
      </c>
      <c r="AB284">
        <v>0</v>
      </c>
      <c r="AC284">
        <v>0</v>
      </c>
      <c r="AD284">
        <f>13/14</f>
        <v>0.9285714285714286</v>
      </c>
      <c r="AE284">
        <v>4.7699999999999996</v>
      </c>
      <c r="AF284">
        <v>0.44</v>
      </c>
      <c r="AG284">
        <v>5</v>
      </c>
      <c r="AH284">
        <f>13/14</f>
        <v>0.9285714285714286</v>
      </c>
      <c r="AI284">
        <v>3.38</v>
      </c>
      <c r="AJ284">
        <v>0.87</v>
      </c>
      <c r="AK284">
        <v>3</v>
      </c>
      <c r="AL284">
        <f>13/14</f>
        <v>0.9285714285714286</v>
      </c>
    </row>
    <row r="285" spans="1:38" x14ac:dyDescent="0.25">
      <c r="A285" s="1" t="s">
        <v>8</v>
      </c>
      <c r="B285" s="1" t="s">
        <v>489</v>
      </c>
      <c r="C285" s="1" t="s">
        <v>490</v>
      </c>
      <c r="D285" s="1" t="s">
        <v>131</v>
      </c>
      <c r="E285" s="1" t="s">
        <v>491</v>
      </c>
      <c r="F285" s="1" t="s">
        <v>495</v>
      </c>
      <c r="G285" s="1" t="s">
        <v>14</v>
      </c>
      <c r="H285" s="1" t="s">
        <v>15</v>
      </c>
      <c r="I285" s="4" t="str">
        <f t="shared" si="13"/>
        <v>Link</v>
      </c>
      <c r="J285">
        <v>0</v>
      </c>
      <c r="K285">
        <v>15</v>
      </c>
      <c r="L285">
        <v>4.3899999999999997</v>
      </c>
      <c r="M285">
        <v>0.52</v>
      </c>
      <c r="N285">
        <v>1</v>
      </c>
      <c r="O285">
        <v>4.67</v>
      </c>
      <c r="P285">
        <v>0.62</v>
      </c>
      <c r="Q285">
        <v>5</v>
      </c>
      <c r="R285">
        <v>1</v>
      </c>
      <c r="S285">
        <v>4.93</v>
      </c>
      <c r="T285">
        <v>0.26</v>
      </c>
      <c r="U285">
        <v>5</v>
      </c>
      <c r="V285">
        <v>1</v>
      </c>
      <c r="W285">
        <v>4.4000000000000004</v>
      </c>
      <c r="X285">
        <v>0.74</v>
      </c>
      <c r="Y285">
        <v>5</v>
      </c>
      <c r="Z285">
        <v>1</v>
      </c>
      <c r="AA285">
        <v>0</v>
      </c>
      <c r="AB285">
        <v>0</v>
      </c>
      <c r="AC285">
        <v>0</v>
      </c>
      <c r="AD285">
        <v>1</v>
      </c>
      <c r="AE285">
        <v>4.87</v>
      </c>
      <c r="AF285">
        <v>0.35</v>
      </c>
      <c r="AG285">
        <v>5</v>
      </c>
      <c r="AH285">
        <v>1</v>
      </c>
      <c r="AI285">
        <v>3.07</v>
      </c>
      <c r="AJ285">
        <v>0.62</v>
      </c>
      <c r="AK285">
        <v>3</v>
      </c>
      <c r="AL285">
        <f>14/15</f>
        <v>0.93333333333333335</v>
      </c>
    </row>
    <row r="286" spans="1:38" x14ac:dyDescent="0.25">
      <c r="A286" s="1" t="s">
        <v>8</v>
      </c>
      <c r="B286" s="1" t="s">
        <v>489</v>
      </c>
      <c r="C286" s="1" t="s">
        <v>490</v>
      </c>
      <c r="D286" s="1" t="s">
        <v>133</v>
      </c>
      <c r="E286" s="1" t="s">
        <v>491</v>
      </c>
      <c r="F286" s="1" t="s">
        <v>672</v>
      </c>
      <c r="G286" s="1" t="s">
        <v>14</v>
      </c>
      <c r="H286" s="1" t="s">
        <v>15</v>
      </c>
      <c r="I286" s="4" t="str">
        <f t="shared" si="13"/>
        <v>Link</v>
      </c>
      <c r="J286">
        <v>0</v>
      </c>
      <c r="K286">
        <v>15</v>
      </c>
      <c r="L286">
        <v>4.37</v>
      </c>
      <c r="M286">
        <v>0.51</v>
      </c>
      <c r="N286">
        <v>1</v>
      </c>
      <c r="O286">
        <v>4.67</v>
      </c>
      <c r="P286">
        <v>0.49</v>
      </c>
      <c r="Q286">
        <v>5</v>
      </c>
      <c r="R286">
        <v>1</v>
      </c>
      <c r="S286">
        <v>4.87</v>
      </c>
      <c r="T286">
        <v>0.35</v>
      </c>
      <c r="U286">
        <v>5</v>
      </c>
      <c r="V286">
        <v>1</v>
      </c>
      <c r="W286">
        <v>4.47</v>
      </c>
      <c r="X286">
        <v>0.74</v>
      </c>
      <c r="Y286">
        <v>5</v>
      </c>
      <c r="Z286">
        <v>1</v>
      </c>
      <c r="AA286">
        <v>0</v>
      </c>
      <c r="AB286">
        <v>0</v>
      </c>
      <c r="AC286">
        <v>0</v>
      </c>
      <c r="AD286">
        <v>1</v>
      </c>
      <c r="AE286">
        <v>4.93</v>
      </c>
      <c r="AF286">
        <v>0.26</v>
      </c>
      <c r="AG286">
        <v>5</v>
      </c>
      <c r="AH286">
        <v>1</v>
      </c>
      <c r="AI286">
        <v>2.93</v>
      </c>
      <c r="AJ286">
        <v>0.7</v>
      </c>
      <c r="AK286">
        <v>3</v>
      </c>
      <c r="AL286">
        <v>1</v>
      </c>
    </row>
    <row r="287" spans="1:38" x14ac:dyDescent="0.25">
      <c r="A287" s="1" t="s">
        <v>8</v>
      </c>
      <c r="B287" s="1" t="s">
        <v>489</v>
      </c>
      <c r="C287" s="1" t="s">
        <v>490</v>
      </c>
      <c r="D287" s="1" t="s">
        <v>135</v>
      </c>
      <c r="E287" s="1" t="s">
        <v>491</v>
      </c>
      <c r="F287" s="1" t="s">
        <v>494</v>
      </c>
      <c r="G287" s="1" t="s">
        <v>14</v>
      </c>
      <c r="H287" s="1" t="s">
        <v>15</v>
      </c>
      <c r="I287" s="4" t="str">
        <f t="shared" si="13"/>
        <v>Link</v>
      </c>
      <c r="J287">
        <v>0</v>
      </c>
      <c r="K287">
        <v>15</v>
      </c>
      <c r="L287">
        <v>3.91</v>
      </c>
      <c r="M287">
        <v>0.78</v>
      </c>
      <c r="N287">
        <f>14/15</f>
        <v>0.93333333333333335</v>
      </c>
      <c r="O287">
        <v>4.1399999999999997</v>
      </c>
      <c r="P287">
        <v>1.03</v>
      </c>
      <c r="Q287">
        <v>4.5</v>
      </c>
      <c r="R287">
        <f>14/15</f>
        <v>0.93333333333333335</v>
      </c>
      <c r="S287">
        <v>4.57</v>
      </c>
      <c r="T287">
        <v>0.76</v>
      </c>
      <c r="U287">
        <v>5</v>
      </c>
      <c r="V287">
        <f>14/15</f>
        <v>0.93333333333333335</v>
      </c>
      <c r="W287">
        <v>3.86</v>
      </c>
      <c r="X287">
        <v>0.95</v>
      </c>
      <c r="Y287">
        <v>4</v>
      </c>
      <c r="Z287">
        <f>14/15</f>
        <v>0.93333333333333335</v>
      </c>
      <c r="AA287">
        <v>3</v>
      </c>
      <c r="AB287">
        <v>0</v>
      </c>
      <c r="AC287">
        <v>3</v>
      </c>
      <c r="AD287">
        <f>14/15</f>
        <v>0.93333333333333335</v>
      </c>
      <c r="AE287">
        <v>4.6900000000000004</v>
      </c>
      <c r="AF287">
        <v>0.48</v>
      </c>
      <c r="AG287">
        <v>5</v>
      </c>
      <c r="AH287">
        <f>13/15</f>
        <v>0.8666666666666667</v>
      </c>
      <c r="AI287">
        <v>3.21</v>
      </c>
      <c r="AJ287">
        <v>0.7</v>
      </c>
      <c r="AK287">
        <v>3</v>
      </c>
      <c r="AL287">
        <v>1</v>
      </c>
    </row>
    <row r="288" spans="1:38" x14ac:dyDescent="0.25">
      <c r="A288" s="1" t="s">
        <v>8</v>
      </c>
      <c r="B288" s="1" t="s">
        <v>489</v>
      </c>
      <c r="C288" s="1" t="s">
        <v>490</v>
      </c>
      <c r="D288" s="1" t="s">
        <v>137</v>
      </c>
      <c r="E288" s="1" t="s">
        <v>491</v>
      </c>
      <c r="F288" s="1" t="s">
        <v>496</v>
      </c>
      <c r="G288" s="1" t="s">
        <v>14</v>
      </c>
      <c r="H288" s="1" t="s">
        <v>15</v>
      </c>
      <c r="I288" s="4" t="str">
        <f t="shared" si="13"/>
        <v>Link</v>
      </c>
      <c r="J288">
        <v>0</v>
      </c>
      <c r="K288">
        <v>14</v>
      </c>
      <c r="L288">
        <v>4.03</v>
      </c>
      <c r="M288">
        <v>1.03</v>
      </c>
      <c r="N288">
        <v>1</v>
      </c>
      <c r="O288">
        <v>4.3600000000000003</v>
      </c>
      <c r="P288">
        <v>0.93</v>
      </c>
      <c r="Q288">
        <v>5</v>
      </c>
      <c r="R288">
        <v>1</v>
      </c>
      <c r="S288">
        <v>4.29</v>
      </c>
      <c r="T288">
        <v>1.07</v>
      </c>
      <c r="U288">
        <v>4.5</v>
      </c>
      <c r="V288">
        <v>1</v>
      </c>
      <c r="W288">
        <v>3.93</v>
      </c>
      <c r="X288">
        <v>1.1399999999999999</v>
      </c>
      <c r="Y288">
        <v>4</v>
      </c>
      <c r="Z288">
        <v>1</v>
      </c>
      <c r="AA288">
        <v>0</v>
      </c>
      <c r="AB288">
        <v>0</v>
      </c>
      <c r="AC288">
        <v>0</v>
      </c>
      <c r="AD288">
        <v>1</v>
      </c>
      <c r="AE288">
        <v>4.43</v>
      </c>
      <c r="AF288">
        <v>0.85</v>
      </c>
      <c r="AG288">
        <v>5</v>
      </c>
      <c r="AH288">
        <v>1</v>
      </c>
      <c r="AI288">
        <v>3.15</v>
      </c>
      <c r="AJ288">
        <v>1.1399999999999999</v>
      </c>
      <c r="AK288">
        <v>3</v>
      </c>
      <c r="AL288">
        <v>1</v>
      </c>
    </row>
    <row r="289" spans="1:38" x14ac:dyDescent="0.25">
      <c r="A289" s="1" t="s">
        <v>8</v>
      </c>
      <c r="B289" s="1" t="s">
        <v>489</v>
      </c>
      <c r="C289" s="1" t="s">
        <v>490</v>
      </c>
      <c r="D289" s="1" t="s">
        <v>250</v>
      </c>
      <c r="E289" s="1" t="s">
        <v>491</v>
      </c>
      <c r="F289" s="1" t="s">
        <v>497</v>
      </c>
      <c r="G289" s="1" t="s">
        <v>14</v>
      </c>
      <c r="H289" s="1" t="s">
        <v>15</v>
      </c>
      <c r="I289" s="4" t="str">
        <f t="shared" si="13"/>
        <v>Link</v>
      </c>
      <c r="J289">
        <v>0</v>
      </c>
      <c r="K289">
        <v>14</v>
      </c>
      <c r="L289">
        <v>4.34</v>
      </c>
      <c r="M289">
        <v>0.51</v>
      </c>
      <c r="N289">
        <v>1</v>
      </c>
      <c r="O289">
        <v>4.71</v>
      </c>
      <c r="P289">
        <v>0.47</v>
      </c>
      <c r="Q289">
        <v>5</v>
      </c>
      <c r="R289">
        <v>1</v>
      </c>
      <c r="S289">
        <v>4.93</v>
      </c>
      <c r="T289">
        <v>0.27</v>
      </c>
      <c r="U289">
        <v>5</v>
      </c>
      <c r="V289">
        <v>1</v>
      </c>
      <c r="W289">
        <v>4.3099999999999996</v>
      </c>
      <c r="X289">
        <v>0.48</v>
      </c>
      <c r="Y289">
        <v>4</v>
      </c>
      <c r="Z289">
        <f>13/14</f>
        <v>0.9285714285714286</v>
      </c>
      <c r="AA289">
        <v>4</v>
      </c>
      <c r="AB289">
        <v>0</v>
      </c>
      <c r="AC289">
        <v>4</v>
      </c>
      <c r="AD289">
        <v>1</v>
      </c>
      <c r="AE289">
        <v>4.8600000000000003</v>
      </c>
      <c r="AF289">
        <v>0.36</v>
      </c>
      <c r="AG289">
        <v>5</v>
      </c>
      <c r="AH289">
        <v>1</v>
      </c>
      <c r="AI289">
        <v>3.21</v>
      </c>
      <c r="AJ289">
        <v>0.97</v>
      </c>
      <c r="AK289">
        <v>3</v>
      </c>
      <c r="AL289">
        <v>1</v>
      </c>
    </row>
    <row r="290" spans="1:38" x14ac:dyDescent="0.25">
      <c r="A290" s="1" t="s">
        <v>8</v>
      </c>
      <c r="B290" s="1" t="s">
        <v>489</v>
      </c>
      <c r="C290" s="1" t="s">
        <v>490</v>
      </c>
      <c r="D290" s="1" t="s">
        <v>457</v>
      </c>
      <c r="E290" s="1" t="s">
        <v>491</v>
      </c>
      <c r="F290" s="1" t="s">
        <v>498</v>
      </c>
      <c r="G290" s="1" t="s">
        <v>14</v>
      </c>
      <c r="H290" s="1" t="s">
        <v>15</v>
      </c>
      <c r="I290" s="4" t="str">
        <f t="shared" si="13"/>
        <v>Link</v>
      </c>
      <c r="J290">
        <v>0</v>
      </c>
      <c r="K290">
        <v>14</v>
      </c>
      <c r="L290">
        <v>4.1399999999999997</v>
      </c>
      <c r="M290">
        <v>1.1299999999999999</v>
      </c>
      <c r="N290">
        <f>13/14</f>
        <v>0.9285714285714286</v>
      </c>
      <c r="O290">
        <v>4.1500000000000004</v>
      </c>
      <c r="P290">
        <v>1.1399999999999999</v>
      </c>
      <c r="Q290">
        <v>4</v>
      </c>
      <c r="R290">
        <f>13/14</f>
        <v>0.9285714285714286</v>
      </c>
      <c r="S290">
        <v>4.2300000000000004</v>
      </c>
      <c r="T290">
        <v>1.17</v>
      </c>
      <c r="U290">
        <v>5</v>
      </c>
      <c r="V290">
        <f>13/14</f>
        <v>0.9285714285714286</v>
      </c>
      <c r="W290">
        <v>4</v>
      </c>
      <c r="X290">
        <v>1.22</v>
      </c>
      <c r="Y290">
        <v>4</v>
      </c>
      <c r="Z290">
        <f>13/14</f>
        <v>0.9285714285714286</v>
      </c>
      <c r="AA290">
        <v>5</v>
      </c>
      <c r="AB290">
        <v>0</v>
      </c>
      <c r="AC290">
        <v>5</v>
      </c>
      <c r="AD290">
        <f>13/14</f>
        <v>0.9285714285714286</v>
      </c>
      <c r="AE290">
        <v>4.1500000000000004</v>
      </c>
      <c r="AF290">
        <v>1.28</v>
      </c>
      <c r="AG290">
        <v>5</v>
      </c>
      <c r="AH290">
        <f>13/14</f>
        <v>0.9285714285714286</v>
      </c>
      <c r="AI290">
        <v>3.31</v>
      </c>
      <c r="AJ290">
        <v>0.85</v>
      </c>
      <c r="AK290">
        <v>3</v>
      </c>
      <c r="AL290">
        <f>13/14</f>
        <v>0.9285714285714286</v>
      </c>
    </row>
    <row r="291" spans="1:38" x14ac:dyDescent="0.25">
      <c r="A291" s="1" t="s">
        <v>8</v>
      </c>
      <c r="B291" s="1" t="s">
        <v>489</v>
      </c>
      <c r="C291" s="1" t="s">
        <v>490</v>
      </c>
      <c r="D291" s="1" t="s">
        <v>458</v>
      </c>
      <c r="E291" s="1" t="s">
        <v>491</v>
      </c>
      <c r="F291" s="1" t="s">
        <v>496</v>
      </c>
      <c r="G291" s="1" t="s">
        <v>14</v>
      </c>
      <c r="H291" s="1" t="s">
        <v>15</v>
      </c>
      <c r="I291" s="4" t="str">
        <f t="shared" si="13"/>
        <v>Link</v>
      </c>
      <c r="J291">
        <v>0</v>
      </c>
      <c r="K291">
        <v>14</v>
      </c>
      <c r="L291">
        <v>4.25</v>
      </c>
      <c r="M291">
        <v>0.93</v>
      </c>
      <c r="N291">
        <v>1</v>
      </c>
      <c r="O291">
        <v>4.3600000000000003</v>
      </c>
      <c r="P291">
        <v>0.93</v>
      </c>
      <c r="Q291">
        <v>5</v>
      </c>
      <c r="R291">
        <v>1</v>
      </c>
      <c r="S291">
        <v>4.43</v>
      </c>
      <c r="T291">
        <v>0.94</v>
      </c>
      <c r="U291">
        <v>5</v>
      </c>
      <c r="V291">
        <v>1</v>
      </c>
      <c r="W291">
        <v>4.1399999999999997</v>
      </c>
      <c r="X291">
        <v>0.86</v>
      </c>
      <c r="Y291">
        <v>4</v>
      </c>
      <c r="Z291">
        <v>1</v>
      </c>
      <c r="AA291">
        <v>5</v>
      </c>
      <c r="AB291">
        <v>0</v>
      </c>
      <c r="AC291">
        <v>5</v>
      </c>
      <c r="AD291">
        <v>1</v>
      </c>
      <c r="AE291">
        <v>4.21</v>
      </c>
      <c r="AF291">
        <v>0.89</v>
      </c>
      <c r="AG291">
        <v>4</v>
      </c>
      <c r="AH291">
        <v>1</v>
      </c>
      <c r="AI291">
        <v>3.36</v>
      </c>
      <c r="AJ291">
        <v>1.01</v>
      </c>
      <c r="AK291">
        <v>3</v>
      </c>
      <c r="AL291">
        <v>1</v>
      </c>
    </row>
    <row r="292" spans="1:38" x14ac:dyDescent="0.25">
      <c r="A292" s="1" t="s">
        <v>8</v>
      </c>
      <c r="B292" s="1" t="s">
        <v>489</v>
      </c>
      <c r="C292" s="1" t="s">
        <v>490</v>
      </c>
      <c r="D292" s="1" t="s">
        <v>460</v>
      </c>
      <c r="E292" s="1" t="s">
        <v>491</v>
      </c>
      <c r="F292" s="1" t="s">
        <v>497</v>
      </c>
      <c r="G292" s="1" t="s">
        <v>14</v>
      </c>
      <c r="H292" s="1" t="s">
        <v>15</v>
      </c>
      <c r="I292" s="4" t="str">
        <f t="shared" si="13"/>
        <v>Link</v>
      </c>
      <c r="J292">
        <v>0</v>
      </c>
      <c r="K292">
        <v>14</v>
      </c>
      <c r="L292">
        <v>4.4400000000000004</v>
      </c>
      <c r="M292">
        <v>0.51</v>
      </c>
      <c r="N292">
        <v>1</v>
      </c>
      <c r="O292">
        <v>4.71</v>
      </c>
      <c r="P292">
        <v>0.47</v>
      </c>
      <c r="Q292">
        <v>5</v>
      </c>
      <c r="R292">
        <v>1</v>
      </c>
      <c r="S292">
        <v>4.79</v>
      </c>
      <c r="T292">
        <v>0.43</v>
      </c>
      <c r="U292">
        <v>5</v>
      </c>
      <c r="V292">
        <v>1</v>
      </c>
      <c r="W292">
        <v>4.6399999999999997</v>
      </c>
      <c r="X292">
        <v>0.63</v>
      </c>
      <c r="Y292">
        <v>5</v>
      </c>
      <c r="Z292">
        <v>1</v>
      </c>
      <c r="AA292">
        <v>4.5</v>
      </c>
      <c r="AB292">
        <v>0.71</v>
      </c>
      <c r="AC292">
        <v>4.5</v>
      </c>
      <c r="AD292">
        <v>1</v>
      </c>
      <c r="AE292">
        <v>4.79</v>
      </c>
      <c r="AF292">
        <v>0.43</v>
      </c>
      <c r="AG292">
        <v>5</v>
      </c>
      <c r="AH292">
        <v>1</v>
      </c>
      <c r="AI292">
        <v>3.21</v>
      </c>
      <c r="AJ292">
        <v>0.43</v>
      </c>
      <c r="AK292">
        <v>3</v>
      </c>
      <c r="AL292">
        <v>1</v>
      </c>
    </row>
    <row r="293" spans="1:38" x14ac:dyDescent="0.25">
      <c r="A293" s="1" t="s">
        <v>8</v>
      </c>
      <c r="B293" s="1" t="s">
        <v>489</v>
      </c>
      <c r="C293" s="1" t="s">
        <v>490</v>
      </c>
      <c r="D293" s="1" t="s">
        <v>461</v>
      </c>
      <c r="E293" s="1" t="s">
        <v>491</v>
      </c>
      <c r="F293" s="1" t="s">
        <v>499</v>
      </c>
      <c r="G293" s="1" t="s">
        <v>14</v>
      </c>
      <c r="H293" s="1" t="s">
        <v>15</v>
      </c>
      <c r="I293" s="4" t="str">
        <f t="shared" si="13"/>
        <v>Link</v>
      </c>
      <c r="J293">
        <v>0</v>
      </c>
      <c r="K293">
        <v>15</v>
      </c>
      <c r="L293">
        <v>3.81</v>
      </c>
      <c r="M293">
        <v>0.84</v>
      </c>
      <c r="N293">
        <f>14/15</f>
        <v>0.93333333333333335</v>
      </c>
      <c r="O293">
        <v>4.21</v>
      </c>
      <c r="P293">
        <v>0.8</v>
      </c>
      <c r="Q293">
        <v>4</v>
      </c>
      <c r="R293">
        <f>14/15</f>
        <v>0.93333333333333335</v>
      </c>
      <c r="S293">
        <v>4.1399999999999997</v>
      </c>
      <c r="T293">
        <v>1.03</v>
      </c>
      <c r="U293">
        <v>4.5</v>
      </c>
      <c r="V293">
        <f>14/15</f>
        <v>0.93333333333333335</v>
      </c>
      <c r="W293">
        <v>3.77</v>
      </c>
      <c r="X293">
        <v>0.93</v>
      </c>
      <c r="Y293">
        <v>4</v>
      </c>
      <c r="Z293">
        <f>13/15</f>
        <v>0.8666666666666667</v>
      </c>
      <c r="AA293">
        <v>0</v>
      </c>
      <c r="AB293">
        <v>0</v>
      </c>
      <c r="AC293">
        <v>0</v>
      </c>
      <c r="AD293">
        <f>14/15</f>
        <v>0.93333333333333335</v>
      </c>
      <c r="AE293">
        <v>4.5</v>
      </c>
      <c r="AF293">
        <v>0.52</v>
      </c>
      <c r="AG293">
        <v>4.5</v>
      </c>
      <c r="AH293">
        <f>14/15</f>
        <v>0.93333333333333335</v>
      </c>
      <c r="AI293">
        <v>2.4300000000000002</v>
      </c>
      <c r="AJ293">
        <v>0.94</v>
      </c>
      <c r="AK293">
        <v>2</v>
      </c>
      <c r="AL293">
        <f>14/15</f>
        <v>0.93333333333333335</v>
      </c>
    </row>
    <row r="294" spans="1:38" x14ac:dyDescent="0.25">
      <c r="A294" s="1" t="s">
        <v>8</v>
      </c>
      <c r="B294" s="1" t="s">
        <v>489</v>
      </c>
      <c r="C294" s="1" t="s">
        <v>490</v>
      </c>
      <c r="D294" s="1" t="s">
        <v>500</v>
      </c>
      <c r="E294" s="1" t="s">
        <v>491</v>
      </c>
      <c r="F294" s="1" t="s">
        <v>498</v>
      </c>
      <c r="G294" s="1" t="s">
        <v>14</v>
      </c>
      <c r="H294" s="1" t="s">
        <v>15</v>
      </c>
      <c r="I294" s="4" t="str">
        <f t="shared" si="13"/>
        <v>Link</v>
      </c>
      <c r="J294">
        <v>0</v>
      </c>
      <c r="K294">
        <v>14</v>
      </c>
      <c r="L294">
        <v>3.77</v>
      </c>
      <c r="M294">
        <v>0.74</v>
      </c>
      <c r="N294">
        <v>1</v>
      </c>
      <c r="O294">
        <v>3.64</v>
      </c>
      <c r="P294">
        <v>0.93</v>
      </c>
      <c r="Q294">
        <v>4</v>
      </c>
      <c r="R294">
        <v>1</v>
      </c>
      <c r="S294">
        <v>3.93</v>
      </c>
      <c r="T294">
        <v>0.83</v>
      </c>
      <c r="U294">
        <v>4</v>
      </c>
      <c r="V294">
        <v>1</v>
      </c>
      <c r="W294">
        <v>3.71</v>
      </c>
      <c r="X294">
        <v>0.47</v>
      </c>
      <c r="Y294">
        <v>4</v>
      </c>
      <c r="Z294">
        <v>1</v>
      </c>
      <c r="AA294">
        <v>4</v>
      </c>
      <c r="AB294">
        <v>0</v>
      </c>
      <c r="AC294">
        <v>4</v>
      </c>
      <c r="AD294">
        <f>13/14</f>
        <v>0.9285714285714286</v>
      </c>
      <c r="AE294">
        <v>4.1399999999999997</v>
      </c>
      <c r="AF294">
        <v>0.77</v>
      </c>
      <c r="AG294">
        <v>4</v>
      </c>
      <c r="AH294">
        <v>1</v>
      </c>
      <c r="AI294">
        <v>3.21</v>
      </c>
      <c r="AJ294">
        <v>0.7</v>
      </c>
      <c r="AK294">
        <v>3</v>
      </c>
      <c r="AL294">
        <v>1</v>
      </c>
    </row>
    <row r="295" spans="1:38" x14ac:dyDescent="0.25">
      <c r="A295" s="1" t="s">
        <v>8</v>
      </c>
      <c r="B295" s="1" t="s">
        <v>489</v>
      </c>
      <c r="C295" s="1" t="s">
        <v>490</v>
      </c>
      <c r="D295" s="1" t="s">
        <v>501</v>
      </c>
      <c r="E295" s="1" t="s">
        <v>491</v>
      </c>
      <c r="F295" s="1" t="s">
        <v>496</v>
      </c>
      <c r="G295" s="1" t="s">
        <v>14</v>
      </c>
      <c r="H295" s="1" t="s">
        <v>15</v>
      </c>
      <c r="I295" s="4" t="str">
        <f t="shared" si="13"/>
        <v>Link</v>
      </c>
      <c r="J295">
        <v>0</v>
      </c>
      <c r="K295">
        <v>13</v>
      </c>
      <c r="L295">
        <v>4.3499999999999996</v>
      </c>
      <c r="M295">
        <v>0.51</v>
      </c>
      <c r="N295">
        <f>12/13</f>
        <v>0.92307692307692313</v>
      </c>
      <c r="O295">
        <v>4.67</v>
      </c>
      <c r="P295">
        <v>0.49</v>
      </c>
      <c r="Q295">
        <v>5</v>
      </c>
      <c r="R295">
        <f>12/13</f>
        <v>0.92307692307692313</v>
      </c>
      <c r="S295">
        <v>4.7300000000000004</v>
      </c>
      <c r="T295">
        <v>0.47</v>
      </c>
      <c r="U295">
        <v>5</v>
      </c>
      <c r="V295">
        <f>11/13</f>
        <v>0.84615384615384615</v>
      </c>
      <c r="W295">
        <v>4.2699999999999996</v>
      </c>
      <c r="X295">
        <v>0.65</v>
      </c>
      <c r="Y295">
        <v>4</v>
      </c>
      <c r="Z295">
        <f>11/13</f>
        <v>0.84615384615384615</v>
      </c>
      <c r="AA295">
        <v>0</v>
      </c>
      <c r="AB295">
        <v>0</v>
      </c>
      <c r="AC295">
        <v>0</v>
      </c>
      <c r="AD295">
        <f>11/13</f>
        <v>0.84615384615384615</v>
      </c>
      <c r="AE295">
        <v>4.9000000000000004</v>
      </c>
      <c r="AF295">
        <v>0.32</v>
      </c>
      <c r="AG295">
        <v>5</v>
      </c>
      <c r="AH295">
        <f>10/13</f>
        <v>0.76923076923076927</v>
      </c>
      <c r="AI295">
        <v>3.18</v>
      </c>
      <c r="AJ295">
        <v>0.6</v>
      </c>
      <c r="AK295">
        <v>3</v>
      </c>
      <c r="AL295">
        <f>11/13</f>
        <v>0.84615384615384615</v>
      </c>
    </row>
    <row r="296" spans="1:38" x14ac:dyDescent="0.25">
      <c r="A296" s="1" t="s">
        <v>8</v>
      </c>
      <c r="B296" s="1" t="s">
        <v>489</v>
      </c>
      <c r="C296" s="1" t="s">
        <v>490</v>
      </c>
      <c r="D296" s="1" t="s">
        <v>502</v>
      </c>
      <c r="E296" s="1" t="s">
        <v>491</v>
      </c>
      <c r="F296" s="1" t="s">
        <v>497</v>
      </c>
      <c r="G296" s="1" t="s">
        <v>14</v>
      </c>
      <c r="H296" s="1" t="s">
        <v>15</v>
      </c>
      <c r="I296" s="4" t="str">
        <f t="shared" si="13"/>
        <v>Link</v>
      </c>
      <c r="J296">
        <v>0</v>
      </c>
      <c r="K296">
        <v>15</v>
      </c>
      <c r="L296">
        <v>3.95</v>
      </c>
      <c r="M296">
        <v>0.82</v>
      </c>
      <c r="N296">
        <v>1</v>
      </c>
      <c r="O296">
        <v>3.93</v>
      </c>
      <c r="P296">
        <v>0.88</v>
      </c>
      <c r="Q296">
        <v>4</v>
      </c>
      <c r="R296">
        <v>1</v>
      </c>
      <c r="S296">
        <v>4</v>
      </c>
      <c r="T296">
        <v>0.85</v>
      </c>
      <c r="U296">
        <v>4</v>
      </c>
      <c r="V296">
        <v>1</v>
      </c>
      <c r="W296">
        <v>4.07</v>
      </c>
      <c r="X296">
        <v>0.7</v>
      </c>
      <c r="Y296">
        <v>4</v>
      </c>
      <c r="Z296">
        <v>1</v>
      </c>
      <c r="AA296">
        <v>0</v>
      </c>
      <c r="AB296">
        <v>0</v>
      </c>
      <c r="AC296">
        <v>0</v>
      </c>
      <c r="AD296">
        <f>14/15</f>
        <v>0.93333333333333335</v>
      </c>
      <c r="AE296">
        <v>4.53</v>
      </c>
      <c r="AF296">
        <v>0.92</v>
      </c>
      <c r="AG296">
        <v>5</v>
      </c>
      <c r="AH296">
        <v>1</v>
      </c>
      <c r="AI296">
        <v>3.2</v>
      </c>
      <c r="AJ296">
        <v>0.77</v>
      </c>
      <c r="AK296">
        <v>3</v>
      </c>
      <c r="AL296">
        <v>1</v>
      </c>
    </row>
    <row r="297" spans="1:38" x14ac:dyDescent="0.25">
      <c r="A297" s="1" t="s">
        <v>8</v>
      </c>
      <c r="B297" s="1" t="s">
        <v>489</v>
      </c>
      <c r="C297" s="1" t="s">
        <v>490</v>
      </c>
      <c r="D297" s="1" t="s">
        <v>503</v>
      </c>
      <c r="E297" s="1" t="s">
        <v>491</v>
      </c>
      <c r="F297" s="1" t="s">
        <v>504</v>
      </c>
      <c r="G297" s="1" t="s">
        <v>14</v>
      </c>
      <c r="H297" s="1" t="s">
        <v>15</v>
      </c>
      <c r="I297" s="4" t="str">
        <f t="shared" si="13"/>
        <v>Link</v>
      </c>
      <c r="J297">
        <v>0</v>
      </c>
      <c r="K297">
        <v>12</v>
      </c>
      <c r="L297">
        <v>4.03</v>
      </c>
      <c r="M297">
        <v>0.55000000000000004</v>
      </c>
      <c r="N297">
        <v>1</v>
      </c>
      <c r="O297">
        <v>4.42</v>
      </c>
      <c r="P297">
        <v>0.67</v>
      </c>
      <c r="Q297">
        <v>4.5</v>
      </c>
      <c r="R297">
        <v>1</v>
      </c>
      <c r="S297">
        <v>4.5</v>
      </c>
      <c r="T297">
        <v>0.52</v>
      </c>
      <c r="U297">
        <v>4.5</v>
      </c>
      <c r="V297">
        <v>1</v>
      </c>
      <c r="W297">
        <v>3.91</v>
      </c>
      <c r="X297">
        <v>0.7</v>
      </c>
      <c r="Y297">
        <v>4</v>
      </c>
      <c r="Z297">
        <v>1</v>
      </c>
      <c r="AA297">
        <v>3.5</v>
      </c>
      <c r="AB297">
        <v>0.71</v>
      </c>
      <c r="AC297">
        <v>3.5</v>
      </c>
      <c r="AD297">
        <v>1</v>
      </c>
      <c r="AE297">
        <v>5</v>
      </c>
      <c r="AF297">
        <v>0</v>
      </c>
      <c r="AG297">
        <v>5</v>
      </c>
      <c r="AH297">
        <v>1</v>
      </c>
      <c r="AI297">
        <v>2.83</v>
      </c>
      <c r="AJ297">
        <v>0.72</v>
      </c>
      <c r="AK297">
        <v>3</v>
      </c>
      <c r="AL297">
        <v>1</v>
      </c>
    </row>
    <row r="298" spans="1:38" x14ac:dyDescent="0.25">
      <c r="A298" s="1" t="s">
        <v>8</v>
      </c>
      <c r="B298" s="1" t="s">
        <v>489</v>
      </c>
      <c r="C298" s="1" t="s">
        <v>490</v>
      </c>
      <c r="D298" s="1" t="s">
        <v>505</v>
      </c>
      <c r="E298" s="1" t="s">
        <v>491</v>
      </c>
      <c r="F298" s="1" t="s">
        <v>498</v>
      </c>
      <c r="G298" s="1" t="s">
        <v>14</v>
      </c>
      <c r="H298" s="1" t="s">
        <v>15</v>
      </c>
      <c r="I298" s="4" t="str">
        <f t="shared" si="13"/>
        <v>Link</v>
      </c>
      <c r="J298">
        <v>0</v>
      </c>
      <c r="K298">
        <v>13</v>
      </c>
      <c r="L298">
        <v>4.58</v>
      </c>
      <c r="M298">
        <v>0.39</v>
      </c>
      <c r="N298">
        <v>1</v>
      </c>
      <c r="O298">
        <v>4.92</v>
      </c>
      <c r="P298">
        <v>0.28999999999999998</v>
      </c>
      <c r="Q298">
        <v>5</v>
      </c>
      <c r="R298">
        <v>1</v>
      </c>
      <c r="S298">
        <v>4.92</v>
      </c>
      <c r="T298">
        <v>0.28999999999999998</v>
      </c>
      <c r="U298">
        <v>5</v>
      </c>
      <c r="V298">
        <f>12/13</f>
        <v>0.92307692307692313</v>
      </c>
      <c r="W298">
        <v>4.75</v>
      </c>
      <c r="X298">
        <v>0.45</v>
      </c>
      <c r="Y298">
        <v>5</v>
      </c>
      <c r="Z298">
        <f>12/13</f>
        <v>0.92307692307692313</v>
      </c>
      <c r="AA298">
        <v>5</v>
      </c>
      <c r="AB298">
        <v>0</v>
      </c>
      <c r="AC298">
        <v>5</v>
      </c>
      <c r="AD298">
        <f>12/13</f>
        <v>0.92307692307692313</v>
      </c>
      <c r="AE298">
        <v>4.7300000000000004</v>
      </c>
      <c r="AF298">
        <v>0.47</v>
      </c>
      <c r="AG298">
        <v>5</v>
      </c>
      <c r="AH298">
        <f>11/13</f>
        <v>0.84615384615384615</v>
      </c>
      <c r="AI298">
        <v>3.17</v>
      </c>
      <c r="AJ298">
        <v>0.83</v>
      </c>
      <c r="AK298">
        <v>3</v>
      </c>
      <c r="AL298">
        <f>12/13</f>
        <v>0.92307692307692313</v>
      </c>
    </row>
    <row r="299" spans="1:38" x14ac:dyDescent="0.25">
      <c r="A299" s="1" t="s">
        <v>8</v>
      </c>
      <c r="B299" s="1" t="s">
        <v>489</v>
      </c>
      <c r="C299" s="1" t="s">
        <v>490</v>
      </c>
      <c r="D299" s="1" t="s">
        <v>506</v>
      </c>
      <c r="E299" s="1" t="s">
        <v>491</v>
      </c>
      <c r="F299" s="1" t="s">
        <v>673</v>
      </c>
      <c r="G299" s="1" t="s">
        <v>14</v>
      </c>
      <c r="H299" s="1" t="s">
        <v>15</v>
      </c>
      <c r="I299" s="4" t="str">
        <f t="shared" si="13"/>
        <v>Link</v>
      </c>
      <c r="J299">
        <v>0</v>
      </c>
      <c r="K299">
        <v>15</v>
      </c>
      <c r="L299">
        <v>4.3499999999999996</v>
      </c>
      <c r="M299">
        <v>0.52</v>
      </c>
      <c r="N299">
        <f>14/15</f>
        <v>0.93333333333333335</v>
      </c>
      <c r="O299">
        <v>4.93</v>
      </c>
      <c r="P299">
        <v>0.27</v>
      </c>
      <c r="Q299">
        <v>5</v>
      </c>
      <c r="R299">
        <f>14/15</f>
        <v>0.93333333333333335</v>
      </c>
      <c r="S299">
        <v>4.93</v>
      </c>
      <c r="T299">
        <v>0.27</v>
      </c>
      <c r="U299">
        <v>5</v>
      </c>
      <c r="V299">
        <f>14/15</f>
        <v>0.93333333333333335</v>
      </c>
      <c r="W299">
        <v>4.5</v>
      </c>
      <c r="X299">
        <v>0.65</v>
      </c>
      <c r="Y299">
        <v>5</v>
      </c>
      <c r="Z299">
        <f>14/15</f>
        <v>0.93333333333333335</v>
      </c>
      <c r="AA299">
        <v>5</v>
      </c>
      <c r="AB299">
        <v>0</v>
      </c>
      <c r="AC299">
        <v>5</v>
      </c>
      <c r="AD299">
        <f>14/15</f>
        <v>0.93333333333333335</v>
      </c>
      <c r="AE299">
        <v>4.38</v>
      </c>
      <c r="AF299">
        <v>0.77</v>
      </c>
      <c r="AG299">
        <v>5</v>
      </c>
      <c r="AH299">
        <f>13/15</f>
        <v>0.8666666666666667</v>
      </c>
      <c r="AI299">
        <v>2.36</v>
      </c>
      <c r="AJ299">
        <v>0.63</v>
      </c>
      <c r="AK299">
        <v>2</v>
      </c>
      <c r="AL299">
        <f>14/15</f>
        <v>0.93333333333333335</v>
      </c>
    </row>
    <row r="300" spans="1:38" x14ac:dyDescent="0.25">
      <c r="A300" s="1" t="s">
        <v>8</v>
      </c>
      <c r="B300" s="1" t="s">
        <v>489</v>
      </c>
      <c r="C300" s="1" t="s">
        <v>490</v>
      </c>
      <c r="D300" s="1" t="s">
        <v>507</v>
      </c>
      <c r="E300" s="1" t="s">
        <v>491</v>
      </c>
      <c r="F300" s="1" t="s">
        <v>673</v>
      </c>
      <c r="G300" s="1" t="s">
        <v>14</v>
      </c>
      <c r="H300" s="1" t="s">
        <v>15</v>
      </c>
      <c r="I300" s="4" t="str">
        <f t="shared" si="13"/>
        <v>Link</v>
      </c>
      <c r="J300">
        <v>0</v>
      </c>
      <c r="K300">
        <v>14</v>
      </c>
      <c r="L300">
        <v>4.55</v>
      </c>
      <c r="M300">
        <v>0.38</v>
      </c>
      <c r="N300">
        <v>1</v>
      </c>
      <c r="O300">
        <v>5</v>
      </c>
      <c r="P300">
        <v>0</v>
      </c>
      <c r="Q300">
        <v>5</v>
      </c>
      <c r="R300">
        <v>1</v>
      </c>
      <c r="S300">
        <v>4.93</v>
      </c>
      <c r="T300">
        <v>0.27</v>
      </c>
      <c r="U300">
        <v>5</v>
      </c>
      <c r="V300">
        <v>1</v>
      </c>
      <c r="W300">
        <v>4.5</v>
      </c>
      <c r="X300">
        <v>0.76</v>
      </c>
      <c r="Y300">
        <v>5</v>
      </c>
      <c r="Z300">
        <v>1</v>
      </c>
      <c r="AA300">
        <v>5</v>
      </c>
      <c r="AB300">
        <v>0</v>
      </c>
      <c r="AC300">
        <v>5</v>
      </c>
      <c r="AD300">
        <v>1</v>
      </c>
      <c r="AE300">
        <v>4.93</v>
      </c>
      <c r="AF300">
        <v>0.27</v>
      </c>
      <c r="AG300">
        <v>5</v>
      </c>
      <c r="AH300">
        <v>1</v>
      </c>
      <c r="AI300">
        <v>2.93</v>
      </c>
      <c r="AJ300">
        <v>0.62</v>
      </c>
      <c r="AK300">
        <v>3</v>
      </c>
      <c r="AL300">
        <v>1</v>
      </c>
    </row>
    <row r="301" spans="1:38" x14ac:dyDescent="0.25">
      <c r="A301" s="1" t="s">
        <v>8</v>
      </c>
      <c r="B301" s="1" t="s">
        <v>489</v>
      </c>
      <c r="C301" s="1" t="s">
        <v>490</v>
      </c>
      <c r="D301" s="1" t="s">
        <v>508</v>
      </c>
      <c r="E301" s="1" t="s">
        <v>491</v>
      </c>
      <c r="F301" s="1" t="s">
        <v>674</v>
      </c>
      <c r="G301" s="1" t="s">
        <v>14</v>
      </c>
      <c r="H301" s="1" t="s">
        <v>15</v>
      </c>
      <c r="I301" s="4" t="str">
        <f t="shared" si="13"/>
        <v>Link</v>
      </c>
      <c r="J301">
        <v>0</v>
      </c>
      <c r="K301">
        <v>15</v>
      </c>
      <c r="L301">
        <v>4.3899999999999997</v>
      </c>
      <c r="M301">
        <v>0.56999999999999995</v>
      </c>
      <c r="N301">
        <v>1</v>
      </c>
      <c r="O301">
        <v>4.87</v>
      </c>
      <c r="P301">
        <v>0.35</v>
      </c>
      <c r="Q301">
        <v>5</v>
      </c>
      <c r="R301">
        <v>1</v>
      </c>
      <c r="S301">
        <v>4.93</v>
      </c>
      <c r="T301">
        <v>0.26</v>
      </c>
      <c r="U301">
        <v>5</v>
      </c>
      <c r="V301">
        <v>1</v>
      </c>
      <c r="W301">
        <v>4.2</v>
      </c>
      <c r="X301">
        <v>1.01</v>
      </c>
      <c r="Y301">
        <v>5</v>
      </c>
      <c r="Z301">
        <v>1</v>
      </c>
      <c r="AA301">
        <v>5</v>
      </c>
      <c r="AB301">
        <v>0</v>
      </c>
      <c r="AC301">
        <v>5</v>
      </c>
      <c r="AD301">
        <v>1</v>
      </c>
      <c r="AE301">
        <v>4.93</v>
      </c>
      <c r="AF301">
        <v>0.26</v>
      </c>
      <c r="AG301">
        <v>5</v>
      </c>
      <c r="AH301">
        <v>1</v>
      </c>
      <c r="AI301">
        <v>2.4</v>
      </c>
      <c r="AJ301">
        <v>0.99</v>
      </c>
      <c r="AK301">
        <v>3</v>
      </c>
      <c r="AL301">
        <v>1</v>
      </c>
    </row>
    <row r="302" spans="1:38" x14ac:dyDescent="0.25">
      <c r="A302" s="1" t="s">
        <v>8</v>
      </c>
      <c r="B302" s="1" t="s">
        <v>489</v>
      </c>
      <c r="C302" s="1" t="s">
        <v>509</v>
      </c>
      <c r="D302" s="1" t="s">
        <v>11</v>
      </c>
      <c r="E302" s="1" t="s">
        <v>510</v>
      </c>
      <c r="F302" s="1" t="s">
        <v>511</v>
      </c>
      <c r="G302" s="1" t="s">
        <v>14</v>
      </c>
      <c r="H302" s="1" t="s">
        <v>15</v>
      </c>
      <c r="I302" s="4" t="str">
        <f t="shared" si="13"/>
        <v>Link</v>
      </c>
      <c r="J302">
        <v>0</v>
      </c>
      <c r="K302">
        <v>10</v>
      </c>
      <c r="L302">
        <v>4.28</v>
      </c>
      <c r="M302">
        <v>0.64</v>
      </c>
      <c r="N302">
        <f>9/10</f>
        <v>0.9</v>
      </c>
      <c r="O302">
        <v>4.5599999999999996</v>
      </c>
      <c r="P302">
        <v>0.73</v>
      </c>
      <c r="Q302">
        <v>5</v>
      </c>
      <c r="R302">
        <f>9/10</f>
        <v>0.9</v>
      </c>
      <c r="S302">
        <v>4.67</v>
      </c>
      <c r="T302">
        <v>0.71</v>
      </c>
      <c r="U302">
        <v>5</v>
      </c>
      <c r="V302">
        <f>9/10</f>
        <v>0.9</v>
      </c>
      <c r="W302">
        <v>4</v>
      </c>
      <c r="X302">
        <v>0.71</v>
      </c>
      <c r="Y302">
        <v>4</v>
      </c>
      <c r="Z302">
        <f>9/10</f>
        <v>0.9</v>
      </c>
      <c r="AA302">
        <v>5</v>
      </c>
      <c r="AB302">
        <v>0</v>
      </c>
      <c r="AC302">
        <v>5</v>
      </c>
      <c r="AD302">
        <f>9/10</f>
        <v>0.9</v>
      </c>
      <c r="AE302">
        <v>4.4400000000000004</v>
      </c>
      <c r="AF302">
        <v>1.01</v>
      </c>
      <c r="AG302">
        <v>5</v>
      </c>
      <c r="AH302">
        <f>9/10</f>
        <v>0.9</v>
      </c>
      <c r="AI302">
        <v>3</v>
      </c>
      <c r="AJ302">
        <v>0.71</v>
      </c>
      <c r="AK302">
        <v>3</v>
      </c>
      <c r="AL302">
        <f>9/10</f>
        <v>0.9</v>
      </c>
    </row>
    <row r="303" spans="1:38" x14ac:dyDescent="0.25">
      <c r="A303" s="1" t="s">
        <v>8</v>
      </c>
      <c r="B303" s="1" t="s">
        <v>489</v>
      </c>
      <c r="C303" s="1" t="s">
        <v>509</v>
      </c>
      <c r="D303" s="1" t="s">
        <v>16</v>
      </c>
      <c r="E303" s="1" t="s">
        <v>510</v>
      </c>
      <c r="F303" s="1" t="s">
        <v>512</v>
      </c>
      <c r="G303" s="1" t="s">
        <v>14</v>
      </c>
      <c r="H303" s="1" t="s">
        <v>15</v>
      </c>
      <c r="I303" s="4" t="str">
        <f t="shared" si="13"/>
        <v>Link</v>
      </c>
      <c r="J303">
        <v>0</v>
      </c>
      <c r="K303">
        <v>13</v>
      </c>
      <c r="L303">
        <v>4.28</v>
      </c>
      <c r="M303">
        <v>0.46</v>
      </c>
      <c r="N303">
        <v>1</v>
      </c>
      <c r="O303">
        <v>4.6900000000000004</v>
      </c>
      <c r="P303">
        <v>0.48</v>
      </c>
      <c r="Q303">
        <v>5</v>
      </c>
      <c r="R303">
        <v>1</v>
      </c>
      <c r="S303">
        <v>4.83</v>
      </c>
      <c r="T303">
        <v>0.39</v>
      </c>
      <c r="U303">
        <v>5</v>
      </c>
      <c r="V303">
        <f>12/13</f>
        <v>0.92307692307692313</v>
      </c>
      <c r="W303">
        <v>4.33</v>
      </c>
      <c r="X303">
        <v>0.65</v>
      </c>
      <c r="Y303">
        <v>4</v>
      </c>
      <c r="Z303">
        <f>12/13</f>
        <v>0.92307692307692313</v>
      </c>
      <c r="AA303">
        <v>0</v>
      </c>
      <c r="AB303">
        <v>0</v>
      </c>
      <c r="AC303">
        <v>0</v>
      </c>
      <c r="AD303">
        <f>12/13</f>
        <v>0.92307692307692313</v>
      </c>
      <c r="AE303">
        <v>4.92</v>
      </c>
      <c r="AF303">
        <v>0.28999999999999998</v>
      </c>
      <c r="AG303">
        <v>5</v>
      </c>
      <c r="AH303">
        <f>12/13</f>
        <v>0.92307692307692313</v>
      </c>
      <c r="AI303">
        <v>2.64</v>
      </c>
      <c r="AJ303">
        <v>0.5</v>
      </c>
      <c r="AK303">
        <v>3</v>
      </c>
      <c r="AL303">
        <f>11/13</f>
        <v>0.84615384615384615</v>
      </c>
    </row>
    <row r="304" spans="1:38" x14ac:dyDescent="0.25">
      <c r="A304" s="1" t="s">
        <v>8</v>
      </c>
      <c r="B304" s="1" t="s">
        <v>489</v>
      </c>
      <c r="C304" s="1" t="s">
        <v>509</v>
      </c>
      <c r="D304" s="1" t="s">
        <v>17</v>
      </c>
      <c r="E304" s="1" t="s">
        <v>510</v>
      </c>
      <c r="F304" s="1" t="s">
        <v>513</v>
      </c>
      <c r="G304" s="1" t="s">
        <v>14</v>
      </c>
      <c r="H304" s="1" t="s">
        <v>15</v>
      </c>
      <c r="I304" s="4" t="str">
        <f t="shared" si="13"/>
        <v>Link</v>
      </c>
      <c r="J304">
        <v>0</v>
      </c>
      <c r="K304">
        <v>12</v>
      </c>
      <c r="L304">
        <v>4.5</v>
      </c>
      <c r="M304">
        <v>0.33</v>
      </c>
      <c r="N304">
        <f>11/12</f>
        <v>0.91666666666666663</v>
      </c>
      <c r="O304">
        <v>4.82</v>
      </c>
      <c r="P304">
        <v>0.4</v>
      </c>
      <c r="Q304">
        <v>5</v>
      </c>
      <c r="R304">
        <f>11/12</f>
        <v>0.91666666666666663</v>
      </c>
      <c r="S304">
        <v>4.91</v>
      </c>
      <c r="T304">
        <v>0.3</v>
      </c>
      <c r="U304">
        <v>5</v>
      </c>
      <c r="V304">
        <f>11/12</f>
        <v>0.91666666666666663</v>
      </c>
      <c r="W304">
        <v>4.45</v>
      </c>
      <c r="X304">
        <v>0.52</v>
      </c>
      <c r="Y304">
        <v>4</v>
      </c>
      <c r="Z304">
        <f>11/12</f>
        <v>0.91666666666666663</v>
      </c>
      <c r="AA304">
        <v>5</v>
      </c>
      <c r="AB304">
        <v>0</v>
      </c>
      <c r="AC304">
        <v>5</v>
      </c>
      <c r="AD304">
        <f>11/12</f>
        <v>0.91666666666666663</v>
      </c>
      <c r="AE304">
        <v>5</v>
      </c>
      <c r="AF304">
        <v>0</v>
      </c>
      <c r="AG304">
        <v>5</v>
      </c>
      <c r="AH304">
        <f>11/12</f>
        <v>0.91666666666666663</v>
      </c>
      <c r="AI304">
        <v>2.82</v>
      </c>
      <c r="AJ304">
        <v>0.4</v>
      </c>
      <c r="AK304">
        <v>3</v>
      </c>
      <c r="AL304">
        <f>11/12</f>
        <v>0.91666666666666663</v>
      </c>
    </row>
    <row r="305" spans="1:38" x14ac:dyDescent="0.25">
      <c r="A305" s="1" t="s">
        <v>8</v>
      </c>
      <c r="B305" s="1" t="s">
        <v>489</v>
      </c>
      <c r="C305" s="1" t="s">
        <v>509</v>
      </c>
      <c r="D305" s="1" t="s">
        <v>18</v>
      </c>
      <c r="E305" s="1" t="s">
        <v>510</v>
      </c>
      <c r="F305" s="1" t="s">
        <v>513</v>
      </c>
      <c r="G305" s="1" t="s">
        <v>14</v>
      </c>
      <c r="H305" s="1" t="s">
        <v>15</v>
      </c>
      <c r="I305" s="4" t="str">
        <f t="shared" si="13"/>
        <v>Link</v>
      </c>
      <c r="J305">
        <v>0</v>
      </c>
      <c r="K305">
        <v>14</v>
      </c>
      <c r="L305">
        <v>4.33</v>
      </c>
      <c r="M305">
        <v>0.76</v>
      </c>
      <c r="N305">
        <v>1</v>
      </c>
      <c r="O305">
        <v>4.79</v>
      </c>
      <c r="P305">
        <v>0.57999999999999996</v>
      </c>
      <c r="Q305">
        <v>5</v>
      </c>
      <c r="R305">
        <v>1</v>
      </c>
      <c r="S305">
        <v>4.8600000000000003</v>
      </c>
      <c r="T305">
        <v>0.53</v>
      </c>
      <c r="U305">
        <v>5</v>
      </c>
      <c r="V305">
        <v>1</v>
      </c>
      <c r="W305">
        <v>4.6399999999999997</v>
      </c>
      <c r="X305">
        <v>0.74</v>
      </c>
      <c r="Y305">
        <v>5</v>
      </c>
      <c r="Z305">
        <v>1</v>
      </c>
      <c r="AA305">
        <v>4</v>
      </c>
      <c r="AB305">
        <v>1.41</v>
      </c>
      <c r="AC305">
        <v>4</v>
      </c>
      <c r="AD305">
        <v>1</v>
      </c>
      <c r="AE305">
        <v>4.71</v>
      </c>
      <c r="AF305">
        <v>0.73</v>
      </c>
      <c r="AG305">
        <v>5</v>
      </c>
      <c r="AH305">
        <v>1</v>
      </c>
      <c r="AI305">
        <v>3</v>
      </c>
      <c r="AJ305">
        <v>0.55000000000000004</v>
      </c>
      <c r="AK305">
        <v>3</v>
      </c>
      <c r="AL305">
        <v>1</v>
      </c>
    </row>
    <row r="306" spans="1:38" x14ac:dyDescent="0.25">
      <c r="A306" s="1" t="s">
        <v>8</v>
      </c>
      <c r="B306" s="1" t="s">
        <v>489</v>
      </c>
      <c r="C306" s="1" t="s">
        <v>509</v>
      </c>
      <c r="D306" s="1" t="s">
        <v>19</v>
      </c>
      <c r="E306" s="1" t="s">
        <v>510</v>
      </c>
      <c r="F306" s="1" t="s">
        <v>514</v>
      </c>
      <c r="G306" s="1" t="s">
        <v>14</v>
      </c>
      <c r="H306" s="1" t="s">
        <v>15</v>
      </c>
      <c r="I306" s="4" t="str">
        <f t="shared" si="13"/>
        <v>Link</v>
      </c>
      <c r="J306">
        <v>0</v>
      </c>
      <c r="K306">
        <v>15</v>
      </c>
      <c r="L306">
        <v>4.57</v>
      </c>
      <c r="M306">
        <v>0.26</v>
      </c>
      <c r="N306">
        <v>1</v>
      </c>
      <c r="O306">
        <v>4.93</v>
      </c>
      <c r="P306">
        <v>0.26</v>
      </c>
      <c r="Q306">
        <v>5</v>
      </c>
      <c r="R306">
        <v>1</v>
      </c>
      <c r="S306">
        <v>5</v>
      </c>
      <c r="T306">
        <v>0</v>
      </c>
      <c r="U306">
        <v>5</v>
      </c>
      <c r="V306">
        <v>1</v>
      </c>
      <c r="W306">
        <v>4.87</v>
      </c>
      <c r="X306">
        <v>0.35</v>
      </c>
      <c r="Y306">
        <v>5</v>
      </c>
      <c r="Z306">
        <v>1</v>
      </c>
      <c r="AA306">
        <v>0</v>
      </c>
      <c r="AB306">
        <v>0</v>
      </c>
      <c r="AC306">
        <v>0</v>
      </c>
      <c r="AD306">
        <v>1</v>
      </c>
      <c r="AE306">
        <v>5</v>
      </c>
      <c r="AF306">
        <v>0</v>
      </c>
      <c r="AG306">
        <v>5</v>
      </c>
      <c r="AH306">
        <v>1</v>
      </c>
      <c r="AI306">
        <v>3.07</v>
      </c>
      <c r="AJ306">
        <v>0.7</v>
      </c>
      <c r="AK306">
        <v>3</v>
      </c>
      <c r="AL306">
        <v>1</v>
      </c>
    </row>
    <row r="307" spans="1:38" x14ac:dyDescent="0.25">
      <c r="A307" s="1" t="s">
        <v>8</v>
      </c>
      <c r="B307" s="1" t="s">
        <v>489</v>
      </c>
      <c r="C307" s="1" t="s">
        <v>509</v>
      </c>
      <c r="D307" s="1" t="s">
        <v>61</v>
      </c>
      <c r="E307" s="1" t="s">
        <v>510</v>
      </c>
      <c r="F307" s="1" t="s">
        <v>513</v>
      </c>
      <c r="G307" s="1" t="s">
        <v>14</v>
      </c>
      <c r="H307" s="1" t="s">
        <v>15</v>
      </c>
      <c r="I307" s="4" t="str">
        <f t="shared" si="13"/>
        <v>Link</v>
      </c>
      <c r="J307">
        <v>0</v>
      </c>
      <c r="K307">
        <v>12</v>
      </c>
      <c r="L307">
        <v>4.6100000000000003</v>
      </c>
      <c r="M307">
        <v>0.34</v>
      </c>
      <c r="N307">
        <v>1</v>
      </c>
      <c r="O307">
        <v>4.92</v>
      </c>
      <c r="P307">
        <v>0.28999999999999998</v>
      </c>
      <c r="Q307">
        <v>5</v>
      </c>
      <c r="R307">
        <v>1</v>
      </c>
      <c r="S307">
        <v>4.92</v>
      </c>
      <c r="T307">
        <v>0.28999999999999998</v>
      </c>
      <c r="U307">
        <v>5</v>
      </c>
      <c r="V307">
        <v>1</v>
      </c>
      <c r="W307">
        <v>4.75</v>
      </c>
      <c r="X307">
        <v>0.45</v>
      </c>
      <c r="Y307">
        <v>5</v>
      </c>
      <c r="Z307">
        <v>1</v>
      </c>
      <c r="AA307">
        <v>5</v>
      </c>
      <c r="AB307">
        <v>0</v>
      </c>
      <c r="AC307">
        <v>5</v>
      </c>
      <c r="AD307">
        <v>1</v>
      </c>
      <c r="AE307">
        <v>4.92</v>
      </c>
      <c r="AF307">
        <v>0.28999999999999998</v>
      </c>
      <c r="AG307">
        <v>5</v>
      </c>
      <c r="AH307">
        <v>1</v>
      </c>
      <c r="AI307">
        <v>3.17</v>
      </c>
      <c r="AJ307">
        <v>0.39</v>
      </c>
      <c r="AK307">
        <v>3</v>
      </c>
      <c r="AL307">
        <v>1</v>
      </c>
    </row>
    <row r="308" spans="1:38" x14ac:dyDescent="0.25">
      <c r="A308" s="1" t="s">
        <v>8</v>
      </c>
      <c r="B308" s="1" t="s">
        <v>489</v>
      </c>
      <c r="C308" s="1" t="s">
        <v>515</v>
      </c>
      <c r="D308" s="1" t="s">
        <v>11</v>
      </c>
      <c r="E308" s="1" t="s">
        <v>516</v>
      </c>
      <c r="F308" s="1" t="s">
        <v>517</v>
      </c>
      <c r="G308" s="1" t="s">
        <v>14</v>
      </c>
      <c r="H308" s="1" t="s">
        <v>15</v>
      </c>
      <c r="I308" s="4" t="str">
        <f t="shared" si="13"/>
        <v>Link</v>
      </c>
      <c r="J308">
        <v>0</v>
      </c>
      <c r="K308">
        <v>13</v>
      </c>
      <c r="L308">
        <v>4.21</v>
      </c>
      <c r="M308">
        <v>0.57999999999999996</v>
      </c>
      <c r="N308">
        <v>1</v>
      </c>
      <c r="O308">
        <v>4.92</v>
      </c>
      <c r="P308">
        <v>0.28000000000000003</v>
      </c>
      <c r="Q308">
        <v>5</v>
      </c>
      <c r="R308">
        <v>1</v>
      </c>
      <c r="S308">
        <v>4.83</v>
      </c>
      <c r="T308">
        <v>0.39</v>
      </c>
      <c r="U308">
        <v>5</v>
      </c>
      <c r="V308">
        <f>12/13</f>
        <v>0.92307692307692313</v>
      </c>
      <c r="W308">
        <v>4.33</v>
      </c>
      <c r="X308">
        <v>0.65</v>
      </c>
      <c r="Y308">
        <v>4</v>
      </c>
      <c r="Z308">
        <f>12/13</f>
        <v>0.92307692307692313</v>
      </c>
      <c r="AA308">
        <v>0</v>
      </c>
      <c r="AB308">
        <v>0</v>
      </c>
      <c r="AC308">
        <v>0</v>
      </c>
      <c r="AD308">
        <f>12/13</f>
        <v>0.92307692307692313</v>
      </c>
      <c r="AE308">
        <v>4.3600000000000003</v>
      </c>
      <c r="AF308">
        <v>0.81</v>
      </c>
      <c r="AG308">
        <v>5</v>
      </c>
      <c r="AH308">
        <f>11/13</f>
        <v>0.84615384615384615</v>
      </c>
      <c r="AI308">
        <v>2.58</v>
      </c>
      <c r="AJ308">
        <v>0.79</v>
      </c>
      <c r="AK308">
        <v>3</v>
      </c>
      <c r="AL308">
        <f>12/13</f>
        <v>0.92307692307692313</v>
      </c>
    </row>
    <row r="309" spans="1:38" x14ac:dyDescent="0.25">
      <c r="A309" s="1" t="s">
        <v>8</v>
      </c>
      <c r="B309" s="1" t="s">
        <v>489</v>
      </c>
      <c r="C309" s="1" t="s">
        <v>518</v>
      </c>
      <c r="D309" s="1" t="s">
        <v>11</v>
      </c>
      <c r="E309" s="1" t="s">
        <v>519</v>
      </c>
      <c r="F309" s="1" t="s">
        <v>675</v>
      </c>
      <c r="G309" s="1" t="s">
        <v>14</v>
      </c>
      <c r="H309" s="1" t="s">
        <v>15</v>
      </c>
      <c r="I309" s="4" t="str">
        <f t="shared" si="13"/>
        <v>Link</v>
      </c>
      <c r="J309">
        <v>0</v>
      </c>
      <c r="K309">
        <v>16</v>
      </c>
      <c r="L309">
        <v>4.16</v>
      </c>
      <c r="M309">
        <v>0.67</v>
      </c>
      <c r="N309">
        <v>1</v>
      </c>
      <c r="O309">
        <v>4.63</v>
      </c>
      <c r="P309">
        <v>0.62</v>
      </c>
      <c r="Q309">
        <v>5</v>
      </c>
      <c r="R309">
        <v>1</v>
      </c>
      <c r="S309">
        <v>4.63</v>
      </c>
      <c r="T309">
        <v>0.62</v>
      </c>
      <c r="U309">
        <v>5</v>
      </c>
      <c r="V309">
        <v>1</v>
      </c>
      <c r="W309">
        <v>4.1900000000000004</v>
      </c>
      <c r="X309">
        <v>0.91</v>
      </c>
      <c r="Y309">
        <v>4</v>
      </c>
      <c r="Z309">
        <v>1</v>
      </c>
      <c r="AA309">
        <v>4</v>
      </c>
      <c r="AB309">
        <v>0</v>
      </c>
      <c r="AC309">
        <v>4</v>
      </c>
      <c r="AD309">
        <f>14/16</f>
        <v>0.875</v>
      </c>
      <c r="AE309">
        <v>4.8</v>
      </c>
      <c r="AF309">
        <v>0.41</v>
      </c>
      <c r="AG309">
        <v>5</v>
      </c>
      <c r="AH309">
        <f>15/16</f>
        <v>0.9375</v>
      </c>
      <c r="AI309">
        <v>2.73</v>
      </c>
      <c r="AJ309">
        <v>0.8</v>
      </c>
      <c r="AK309">
        <v>3</v>
      </c>
      <c r="AL309">
        <f>15/16</f>
        <v>0.9375</v>
      </c>
    </row>
    <row r="310" spans="1:38" x14ac:dyDescent="0.25">
      <c r="A310" s="1" t="s">
        <v>8</v>
      </c>
      <c r="B310" s="1" t="s">
        <v>489</v>
      </c>
      <c r="C310" s="1" t="s">
        <v>520</v>
      </c>
      <c r="D310" s="1" t="s">
        <v>11</v>
      </c>
      <c r="E310" s="1" t="s">
        <v>521</v>
      </c>
      <c r="F310" s="1" t="s">
        <v>522</v>
      </c>
      <c r="G310" s="1" t="s">
        <v>14</v>
      </c>
      <c r="H310" s="1" t="s">
        <v>15</v>
      </c>
      <c r="I310" s="4" t="str">
        <f t="shared" si="13"/>
        <v>Link</v>
      </c>
      <c r="J310">
        <v>0</v>
      </c>
      <c r="K310">
        <v>12</v>
      </c>
      <c r="L310">
        <v>4.53</v>
      </c>
      <c r="M310">
        <v>0.31</v>
      </c>
      <c r="N310">
        <v>1</v>
      </c>
      <c r="O310">
        <v>4.92</v>
      </c>
      <c r="P310">
        <v>0.28999999999999998</v>
      </c>
      <c r="Q310">
        <v>5</v>
      </c>
      <c r="R310">
        <v>1</v>
      </c>
      <c r="S310">
        <v>5</v>
      </c>
      <c r="T310">
        <v>0</v>
      </c>
      <c r="U310">
        <v>5</v>
      </c>
      <c r="V310">
        <v>1</v>
      </c>
      <c r="W310">
        <v>4.75</v>
      </c>
      <c r="X310">
        <v>0.45</v>
      </c>
      <c r="Y310">
        <v>5</v>
      </c>
      <c r="Z310">
        <v>1</v>
      </c>
      <c r="AA310">
        <v>0</v>
      </c>
      <c r="AB310">
        <v>0</v>
      </c>
      <c r="AC310">
        <v>0</v>
      </c>
      <c r="AD310">
        <v>1</v>
      </c>
      <c r="AE310">
        <v>4.92</v>
      </c>
      <c r="AF310">
        <v>0.28999999999999998</v>
      </c>
      <c r="AG310">
        <v>5</v>
      </c>
      <c r="AH310">
        <v>1</v>
      </c>
      <c r="AI310">
        <v>3.08</v>
      </c>
      <c r="AJ310">
        <v>0.51</v>
      </c>
      <c r="AK310">
        <v>3</v>
      </c>
      <c r="AL310">
        <v>1</v>
      </c>
    </row>
    <row r="311" spans="1:38" x14ac:dyDescent="0.25">
      <c r="A311" s="1" t="s">
        <v>8</v>
      </c>
      <c r="B311" s="1" t="s">
        <v>489</v>
      </c>
      <c r="C311" s="1" t="s">
        <v>520</v>
      </c>
      <c r="D311" s="1" t="s">
        <v>16</v>
      </c>
      <c r="E311" s="1" t="s">
        <v>521</v>
      </c>
      <c r="F311" s="1" t="s">
        <v>523</v>
      </c>
      <c r="G311" s="1" t="s">
        <v>14</v>
      </c>
      <c r="H311" s="1" t="s">
        <v>15</v>
      </c>
      <c r="I311" s="4" t="str">
        <f t="shared" si="13"/>
        <v>Link</v>
      </c>
      <c r="J311">
        <v>0</v>
      </c>
      <c r="K311">
        <v>8</v>
      </c>
      <c r="L311">
        <v>4.53</v>
      </c>
      <c r="M311">
        <v>0.34</v>
      </c>
      <c r="N311">
        <v>1</v>
      </c>
      <c r="O311">
        <v>4.88</v>
      </c>
      <c r="P311">
        <v>0.35</v>
      </c>
      <c r="Q311">
        <v>5</v>
      </c>
      <c r="R311">
        <v>1</v>
      </c>
      <c r="S311">
        <v>5</v>
      </c>
      <c r="T311">
        <v>0</v>
      </c>
      <c r="U311">
        <v>5</v>
      </c>
      <c r="V311">
        <v>1</v>
      </c>
      <c r="W311">
        <v>4.63</v>
      </c>
      <c r="X311">
        <v>0.52</v>
      </c>
      <c r="Y311">
        <v>5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4.88</v>
      </c>
      <c r="AF311">
        <v>0.35</v>
      </c>
      <c r="AG311">
        <v>5</v>
      </c>
      <c r="AH311">
        <v>1</v>
      </c>
      <c r="AI311">
        <v>3.25</v>
      </c>
      <c r="AJ311">
        <v>0.46</v>
      </c>
      <c r="AK311">
        <v>3</v>
      </c>
      <c r="AL311">
        <v>1</v>
      </c>
    </row>
    <row r="312" spans="1:38" x14ac:dyDescent="0.25">
      <c r="A312" s="1" t="s">
        <v>8</v>
      </c>
      <c r="B312" s="1" t="s">
        <v>489</v>
      </c>
      <c r="C312" s="1" t="s">
        <v>520</v>
      </c>
      <c r="D312" s="1" t="s">
        <v>17</v>
      </c>
      <c r="E312" s="1" t="s">
        <v>521</v>
      </c>
      <c r="F312" s="1" t="s">
        <v>522</v>
      </c>
      <c r="G312" s="1" t="s">
        <v>14</v>
      </c>
      <c r="H312" s="1" t="s">
        <v>15</v>
      </c>
      <c r="I312" s="4" t="str">
        <f t="shared" si="13"/>
        <v>Link</v>
      </c>
      <c r="J312">
        <v>0</v>
      </c>
      <c r="K312">
        <v>15</v>
      </c>
      <c r="L312">
        <v>4.5599999999999996</v>
      </c>
      <c r="M312">
        <v>0.16</v>
      </c>
      <c r="N312">
        <v>1</v>
      </c>
      <c r="O312">
        <v>5</v>
      </c>
      <c r="P312">
        <v>0</v>
      </c>
      <c r="Q312">
        <v>5</v>
      </c>
      <c r="R312">
        <v>1</v>
      </c>
      <c r="S312">
        <v>5</v>
      </c>
      <c r="T312">
        <v>0</v>
      </c>
      <c r="U312">
        <v>5</v>
      </c>
      <c r="V312">
        <v>1</v>
      </c>
      <c r="W312">
        <v>4.8</v>
      </c>
      <c r="X312">
        <v>0.41</v>
      </c>
      <c r="Y312">
        <v>5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5</v>
      </c>
      <c r="AF312">
        <v>0</v>
      </c>
      <c r="AG312">
        <v>5</v>
      </c>
      <c r="AH312">
        <v>1</v>
      </c>
      <c r="AI312">
        <v>3</v>
      </c>
      <c r="AJ312">
        <v>0.38</v>
      </c>
      <c r="AK312">
        <v>3</v>
      </c>
      <c r="AL312">
        <v>1</v>
      </c>
    </row>
    <row r="313" spans="1:38" x14ac:dyDescent="0.25">
      <c r="A313" s="1" t="s">
        <v>8</v>
      </c>
      <c r="B313" s="1" t="s">
        <v>489</v>
      </c>
      <c r="C313" s="1" t="s">
        <v>520</v>
      </c>
      <c r="D313" s="1" t="s">
        <v>18</v>
      </c>
      <c r="E313" s="1" t="s">
        <v>521</v>
      </c>
      <c r="F313" s="1" t="s">
        <v>524</v>
      </c>
      <c r="G313" s="1" t="s">
        <v>14</v>
      </c>
      <c r="H313" s="1" t="s">
        <v>15</v>
      </c>
      <c r="I313" s="4" t="str">
        <f t="shared" si="13"/>
        <v>Link</v>
      </c>
      <c r="J313">
        <v>0</v>
      </c>
      <c r="K313">
        <v>10</v>
      </c>
      <c r="L313">
        <v>4.4800000000000004</v>
      </c>
      <c r="M313">
        <v>0.28000000000000003</v>
      </c>
      <c r="N313">
        <v>1</v>
      </c>
      <c r="O313">
        <v>5</v>
      </c>
      <c r="P313">
        <v>0</v>
      </c>
      <c r="Q313">
        <v>5</v>
      </c>
      <c r="R313">
        <v>1</v>
      </c>
      <c r="S313">
        <v>5</v>
      </c>
      <c r="T313">
        <v>0</v>
      </c>
      <c r="U313">
        <v>5</v>
      </c>
      <c r="V313">
        <v>1</v>
      </c>
      <c r="W313">
        <v>4.8</v>
      </c>
      <c r="X313">
        <v>0.42</v>
      </c>
      <c r="Y313">
        <v>5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4.9000000000000004</v>
      </c>
      <c r="AF313">
        <v>0.32</v>
      </c>
      <c r="AG313">
        <v>5</v>
      </c>
      <c r="AH313">
        <v>1</v>
      </c>
      <c r="AI313">
        <v>2.7</v>
      </c>
      <c r="AJ313">
        <v>0.67</v>
      </c>
      <c r="AK313">
        <v>3</v>
      </c>
      <c r="AL313">
        <v>1</v>
      </c>
    </row>
    <row r="314" spans="1:38" x14ac:dyDescent="0.25">
      <c r="A314" s="1" t="s">
        <v>8</v>
      </c>
      <c r="B314" s="1" t="s">
        <v>489</v>
      </c>
      <c r="C314" s="1" t="s">
        <v>525</v>
      </c>
      <c r="D314" s="1" t="s">
        <v>11</v>
      </c>
      <c r="E314" s="1" t="s">
        <v>526</v>
      </c>
      <c r="F314" s="1" t="s">
        <v>676</v>
      </c>
      <c r="G314" s="1" t="s">
        <v>14</v>
      </c>
      <c r="H314" s="1" t="s">
        <v>15</v>
      </c>
      <c r="I314" s="4" t="str">
        <f t="shared" si="13"/>
        <v>Link</v>
      </c>
      <c r="J314">
        <v>0</v>
      </c>
      <c r="K314">
        <v>14</v>
      </c>
      <c r="L314">
        <v>4.4800000000000004</v>
      </c>
      <c r="M314">
        <v>0.24</v>
      </c>
      <c r="N314">
        <f>13/14</f>
        <v>0.9285714285714286</v>
      </c>
      <c r="O314">
        <v>4.92</v>
      </c>
      <c r="P314">
        <v>0.28000000000000003</v>
      </c>
      <c r="Q314">
        <v>5</v>
      </c>
      <c r="R314">
        <f>13/14</f>
        <v>0.9285714285714286</v>
      </c>
      <c r="S314">
        <v>5</v>
      </c>
      <c r="T314">
        <v>0</v>
      </c>
      <c r="U314">
        <v>5</v>
      </c>
      <c r="V314">
        <f>13/14</f>
        <v>0.9285714285714286</v>
      </c>
      <c r="W314">
        <v>4.92</v>
      </c>
      <c r="X314">
        <v>0.28000000000000003</v>
      </c>
      <c r="Y314">
        <v>5</v>
      </c>
      <c r="Z314">
        <f>13/14</f>
        <v>0.9285714285714286</v>
      </c>
      <c r="AA314">
        <v>0</v>
      </c>
      <c r="AB314">
        <v>0</v>
      </c>
      <c r="AC314">
        <v>0</v>
      </c>
      <c r="AD314">
        <f>13/14</f>
        <v>0.9285714285714286</v>
      </c>
      <c r="AE314">
        <v>5</v>
      </c>
      <c r="AF314">
        <v>0</v>
      </c>
      <c r="AG314">
        <v>5</v>
      </c>
      <c r="AH314">
        <f>13/14</f>
        <v>0.9285714285714286</v>
      </c>
      <c r="AI314">
        <v>2.54</v>
      </c>
      <c r="AJ314">
        <v>0.66</v>
      </c>
      <c r="AK314">
        <v>3</v>
      </c>
      <c r="AL314">
        <f>13/14</f>
        <v>0.9285714285714286</v>
      </c>
    </row>
    <row r="315" spans="1:38" x14ac:dyDescent="0.25">
      <c r="A315" s="1" t="s">
        <v>8</v>
      </c>
      <c r="B315" s="1" t="s">
        <v>489</v>
      </c>
      <c r="C315" s="1" t="s">
        <v>525</v>
      </c>
      <c r="D315" s="1" t="s">
        <v>16</v>
      </c>
      <c r="E315" s="1" t="s">
        <v>526</v>
      </c>
      <c r="F315" s="1" t="s">
        <v>527</v>
      </c>
      <c r="G315" s="1" t="s">
        <v>14</v>
      </c>
      <c r="H315" s="1" t="s">
        <v>15</v>
      </c>
      <c r="I315" s="4" t="str">
        <f t="shared" si="13"/>
        <v>Link</v>
      </c>
      <c r="J315">
        <v>0</v>
      </c>
      <c r="K315">
        <v>11</v>
      </c>
      <c r="L315">
        <v>4.1100000000000003</v>
      </c>
      <c r="M315">
        <v>0.69</v>
      </c>
      <c r="N315">
        <v>1</v>
      </c>
      <c r="O315">
        <v>4.7300000000000004</v>
      </c>
      <c r="P315">
        <v>0.47</v>
      </c>
      <c r="Q315">
        <v>5</v>
      </c>
      <c r="R315">
        <v>1</v>
      </c>
      <c r="S315">
        <v>4.82</v>
      </c>
      <c r="T315">
        <v>0.4</v>
      </c>
      <c r="U315">
        <v>5</v>
      </c>
      <c r="V315">
        <v>1</v>
      </c>
      <c r="W315">
        <v>4.45</v>
      </c>
      <c r="X315">
        <v>0.82</v>
      </c>
      <c r="Y315">
        <v>5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4.3</v>
      </c>
      <c r="AF315">
        <v>0.95</v>
      </c>
      <c r="AG315">
        <v>4.5</v>
      </c>
      <c r="AH315">
        <v>1</v>
      </c>
      <c r="AI315">
        <v>2.27</v>
      </c>
      <c r="AJ315">
        <v>0.79</v>
      </c>
      <c r="AK315">
        <v>2</v>
      </c>
      <c r="AL315">
        <v>1</v>
      </c>
    </row>
    <row r="316" spans="1:38" x14ac:dyDescent="0.25">
      <c r="A316" s="1" t="s">
        <v>8</v>
      </c>
      <c r="B316" s="1" t="s">
        <v>489</v>
      </c>
      <c r="C316" s="1" t="s">
        <v>525</v>
      </c>
      <c r="D316" s="1" t="s">
        <v>17</v>
      </c>
      <c r="E316" s="1" t="s">
        <v>526</v>
      </c>
      <c r="F316" s="1" t="s">
        <v>528</v>
      </c>
      <c r="G316" s="1" t="s">
        <v>14</v>
      </c>
      <c r="H316" s="1" t="s">
        <v>15</v>
      </c>
      <c r="I316" s="4" t="str">
        <f t="shared" si="13"/>
        <v>Link</v>
      </c>
      <c r="J316">
        <v>1</v>
      </c>
    </row>
    <row r="317" spans="1:38" x14ac:dyDescent="0.25">
      <c r="A317" s="1" t="s">
        <v>8</v>
      </c>
      <c r="B317" s="1" t="s">
        <v>489</v>
      </c>
      <c r="C317" s="1" t="s">
        <v>529</v>
      </c>
      <c r="D317" s="1" t="s">
        <v>11</v>
      </c>
      <c r="E317" s="1" t="s">
        <v>530</v>
      </c>
      <c r="F317" s="1" t="s">
        <v>531</v>
      </c>
      <c r="G317" s="1" t="s">
        <v>14</v>
      </c>
      <c r="H317" s="1" t="s">
        <v>15</v>
      </c>
      <c r="I317" s="4" t="str">
        <f t="shared" si="13"/>
        <v>Link</v>
      </c>
      <c r="J317">
        <v>0</v>
      </c>
      <c r="K317">
        <v>7</v>
      </c>
      <c r="L317">
        <v>4.2300000000000004</v>
      </c>
      <c r="M317">
        <v>0.7</v>
      </c>
      <c r="N317">
        <v>1</v>
      </c>
      <c r="O317">
        <v>4.1399999999999997</v>
      </c>
      <c r="P317">
        <v>0.69</v>
      </c>
      <c r="Q317">
        <v>4</v>
      </c>
      <c r="R317">
        <v>1</v>
      </c>
      <c r="S317">
        <v>3.86</v>
      </c>
      <c r="T317">
        <v>0.9</v>
      </c>
      <c r="U317">
        <v>4</v>
      </c>
      <c r="V317">
        <v>1</v>
      </c>
      <c r="W317">
        <v>4.8600000000000003</v>
      </c>
      <c r="X317">
        <v>0.38</v>
      </c>
      <c r="Y317">
        <v>5</v>
      </c>
      <c r="Z317">
        <v>1</v>
      </c>
      <c r="AA317">
        <v>0</v>
      </c>
      <c r="AB317">
        <v>0</v>
      </c>
      <c r="AC317">
        <v>0</v>
      </c>
      <c r="AD317">
        <v>1</v>
      </c>
      <c r="AE317">
        <v>4.57</v>
      </c>
      <c r="AF317">
        <v>0.79</v>
      </c>
      <c r="AG317">
        <v>5</v>
      </c>
      <c r="AH317">
        <v>1</v>
      </c>
      <c r="AI317">
        <v>3.71</v>
      </c>
      <c r="AJ317">
        <v>0.76</v>
      </c>
      <c r="AK317">
        <v>4</v>
      </c>
      <c r="AL317">
        <v>1</v>
      </c>
    </row>
    <row r="318" spans="1:38" x14ac:dyDescent="0.25">
      <c r="A318" s="1" t="s">
        <v>8</v>
      </c>
      <c r="B318" s="1" t="s">
        <v>489</v>
      </c>
      <c r="C318" s="1" t="s">
        <v>532</v>
      </c>
      <c r="D318" s="1" t="s">
        <v>11</v>
      </c>
      <c r="E318" s="1" t="s">
        <v>533</v>
      </c>
      <c r="F318" s="1" t="s">
        <v>523</v>
      </c>
      <c r="G318" s="1" t="s">
        <v>14</v>
      </c>
      <c r="H318" s="1" t="s">
        <v>15</v>
      </c>
      <c r="I318" s="4" t="str">
        <f t="shared" si="13"/>
        <v>Link</v>
      </c>
      <c r="J318">
        <v>0</v>
      </c>
      <c r="K318">
        <v>11</v>
      </c>
      <c r="L318">
        <v>4.26</v>
      </c>
      <c r="M318">
        <v>0.72</v>
      </c>
      <c r="N318">
        <f>10/11</f>
        <v>0.90909090909090906</v>
      </c>
      <c r="O318">
        <v>4.4000000000000004</v>
      </c>
      <c r="P318">
        <v>0.7</v>
      </c>
      <c r="Q318">
        <v>4.5</v>
      </c>
      <c r="R318">
        <f>10/11</f>
        <v>0.90909090909090906</v>
      </c>
      <c r="S318">
        <v>4.5</v>
      </c>
      <c r="T318">
        <v>0.71</v>
      </c>
      <c r="U318">
        <v>5</v>
      </c>
      <c r="V318">
        <f>10/11</f>
        <v>0.90909090909090906</v>
      </c>
      <c r="W318">
        <v>4.4000000000000004</v>
      </c>
      <c r="X318">
        <v>0.84</v>
      </c>
      <c r="Y318">
        <v>5</v>
      </c>
      <c r="Z318">
        <f>10/11</f>
        <v>0.90909090909090906</v>
      </c>
      <c r="AA318">
        <v>0</v>
      </c>
      <c r="AB318">
        <v>0</v>
      </c>
      <c r="AC318">
        <v>0</v>
      </c>
      <c r="AD318">
        <f>10/11</f>
        <v>0.90909090909090906</v>
      </c>
      <c r="AE318">
        <v>4.5999999999999996</v>
      </c>
      <c r="AF318">
        <v>0.52</v>
      </c>
      <c r="AG318">
        <v>5</v>
      </c>
      <c r="AH318">
        <f>10/11</f>
        <v>0.90909090909090906</v>
      </c>
      <c r="AI318">
        <v>3.4</v>
      </c>
      <c r="AJ318">
        <v>0.84</v>
      </c>
      <c r="AK318">
        <v>3</v>
      </c>
      <c r="AL318">
        <f>10/11</f>
        <v>0.90909090909090906</v>
      </c>
    </row>
    <row r="319" spans="1:38" x14ac:dyDescent="0.25">
      <c r="A319" s="1" t="s">
        <v>8</v>
      </c>
      <c r="B319" s="1" t="s">
        <v>489</v>
      </c>
      <c r="C319" s="1" t="s">
        <v>534</v>
      </c>
      <c r="D319" s="1" t="s">
        <v>11</v>
      </c>
      <c r="E319" s="1" t="s">
        <v>535</v>
      </c>
      <c r="F319" s="1" t="s">
        <v>536</v>
      </c>
      <c r="G319" s="1" t="s">
        <v>14</v>
      </c>
      <c r="H319" s="1" t="s">
        <v>15</v>
      </c>
      <c r="I319" s="4" t="str">
        <f t="shared" si="13"/>
        <v>Link</v>
      </c>
      <c r="J319">
        <v>0</v>
      </c>
      <c r="K319">
        <v>15</v>
      </c>
      <c r="L319">
        <v>4.4800000000000004</v>
      </c>
      <c r="M319">
        <v>0.39</v>
      </c>
      <c r="N319">
        <v>1</v>
      </c>
      <c r="O319">
        <v>4.93</v>
      </c>
      <c r="P319">
        <v>0.26</v>
      </c>
      <c r="Q319">
        <v>5</v>
      </c>
      <c r="R319">
        <v>1</v>
      </c>
      <c r="S319">
        <v>4.93</v>
      </c>
      <c r="T319">
        <v>0.26</v>
      </c>
      <c r="U319">
        <v>5</v>
      </c>
      <c r="V319">
        <v>1</v>
      </c>
      <c r="W319">
        <v>4.5999999999999996</v>
      </c>
      <c r="X319">
        <v>0.63</v>
      </c>
      <c r="Y319">
        <v>5</v>
      </c>
      <c r="Z319">
        <v>1</v>
      </c>
      <c r="AA319">
        <v>0</v>
      </c>
      <c r="AB319">
        <v>0</v>
      </c>
      <c r="AC319">
        <v>0</v>
      </c>
      <c r="AD319">
        <v>1</v>
      </c>
      <c r="AE319">
        <v>4.87</v>
      </c>
      <c r="AF319">
        <v>0.35</v>
      </c>
      <c r="AG319">
        <v>5</v>
      </c>
      <c r="AH319">
        <v>1</v>
      </c>
      <c r="AI319">
        <v>3.07</v>
      </c>
      <c r="AJ319">
        <v>0.46</v>
      </c>
      <c r="AK319">
        <v>3</v>
      </c>
      <c r="AL319">
        <v>1</v>
      </c>
    </row>
    <row r="320" spans="1:38" x14ac:dyDescent="0.25">
      <c r="A320" s="1" t="s">
        <v>8</v>
      </c>
      <c r="B320" s="1" t="s">
        <v>489</v>
      </c>
      <c r="C320" s="1" t="s">
        <v>537</v>
      </c>
      <c r="D320" s="1" t="s">
        <v>11</v>
      </c>
      <c r="E320" s="1" t="s">
        <v>538</v>
      </c>
      <c r="F320" s="1" t="s">
        <v>522</v>
      </c>
      <c r="G320" s="1" t="s">
        <v>14</v>
      </c>
      <c r="H320" s="1" t="s">
        <v>15</v>
      </c>
      <c r="I320" s="4" t="str">
        <f t="shared" si="13"/>
        <v>Link</v>
      </c>
      <c r="J320">
        <v>0</v>
      </c>
      <c r="K320">
        <v>7</v>
      </c>
      <c r="L320">
        <v>4.67</v>
      </c>
      <c r="M320">
        <v>0</v>
      </c>
      <c r="N320">
        <f>6/7</f>
        <v>0.8571428571428571</v>
      </c>
      <c r="O320">
        <v>5</v>
      </c>
      <c r="P320">
        <v>0</v>
      </c>
      <c r="Q320">
        <v>5</v>
      </c>
      <c r="R320">
        <f>6/7</f>
        <v>0.8571428571428571</v>
      </c>
      <c r="S320">
        <v>5</v>
      </c>
      <c r="T320">
        <v>0</v>
      </c>
      <c r="U320">
        <v>5</v>
      </c>
      <c r="V320">
        <f>6/7</f>
        <v>0.8571428571428571</v>
      </c>
      <c r="W320">
        <v>5</v>
      </c>
      <c r="X320">
        <v>0</v>
      </c>
      <c r="Y320">
        <v>5</v>
      </c>
      <c r="Z320">
        <f>6/7</f>
        <v>0.8571428571428571</v>
      </c>
      <c r="AA320">
        <v>5</v>
      </c>
      <c r="AB320">
        <v>0</v>
      </c>
      <c r="AC320">
        <v>5</v>
      </c>
      <c r="AD320">
        <f>6/7</f>
        <v>0.8571428571428571</v>
      </c>
      <c r="AE320">
        <v>5</v>
      </c>
      <c r="AF320">
        <v>0</v>
      </c>
      <c r="AG320">
        <v>5</v>
      </c>
      <c r="AH320">
        <f>6/7</f>
        <v>0.8571428571428571</v>
      </c>
      <c r="AI320">
        <v>3</v>
      </c>
      <c r="AJ320">
        <v>0</v>
      </c>
      <c r="AK320">
        <v>3</v>
      </c>
      <c r="AL320">
        <f>6/7</f>
        <v>0.8571428571428571</v>
      </c>
    </row>
    <row r="321" spans="1:38" x14ac:dyDescent="0.25">
      <c r="A321" s="1" t="s">
        <v>8</v>
      </c>
      <c r="B321" s="1" t="s">
        <v>489</v>
      </c>
      <c r="C321" s="1" t="s">
        <v>539</v>
      </c>
      <c r="D321" s="1" t="s">
        <v>11</v>
      </c>
      <c r="E321" s="1" t="s">
        <v>540</v>
      </c>
      <c r="F321" s="1" t="s">
        <v>541</v>
      </c>
      <c r="G321" s="1" t="s">
        <v>14</v>
      </c>
      <c r="H321" s="1" t="s">
        <v>15</v>
      </c>
      <c r="I321" s="4" t="str">
        <f t="shared" si="13"/>
        <v>Link</v>
      </c>
      <c r="J321">
        <v>1</v>
      </c>
    </row>
    <row r="322" spans="1:38" x14ac:dyDescent="0.25">
      <c r="A322" s="1" t="s">
        <v>8</v>
      </c>
      <c r="B322" s="1" t="s">
        <v>489</v>
      </c>
      <c r="C322" s="1" t="s">
        <v>542</v>
      </c>
      <c r="D322" s="1" t="s">
        <v>11</v>
      </c>
      <c r="E322" s="1" t="s">
        <v>543</v>
      </c>
      <c r="F322" s="1" t="s">
        <v>544</v>
      </c>
      <c r="G322" s="1" t="s">
        <v>14</v>
      </c>
      <c r="H322" s="1" t="s">
        <v>15</v>
      </c>
      <c r="I322" s="4" t="str">
        <f t="shared" si="13"/>
        <v>Link</v>
      </c>
      <c r="J322">
        <v>0</v>
      </c>
      <c r="K322">
        <v>14</v>
      </c>
      <c r="L322">
        <v>4.5</v>
      </c>
      <c r="M322">
        <v>0.55000000000000004</v>
      </c>
      <c r="N322">
        <v>1</v>
      </c>
      <c r="O322">
        <v>4.5</v>
      </c>
      <c r="P322">
        <v>0.76</v>
      </c>
      <c r="Q322">
        <v>5</v>
      </c>
      <c r="R322">
        <v>1</v>
      </c>
      <c r="S322">
        <v>4.62</v>
      </c>
      <c r="T322">
        <v>0.51</v>
      </c>
      <c r="U322">
        <v>5</v>
      </c>
      <c r="V322">
        <f>13/14</f>
        <v>0.9285714285714286</v>
      </c>
      <c r="W322">
        <v>4.3600000000000003</v>
      </c>
      <c r="X322">
        <v>1.1499999999999999</v>
      </c>
      <c r="Y322">
        <v>5</v>
      </c>
      <c r="Z322">
        <v>1</v>
      </c>
      <c r="AA322">
        <v>5</v>
      </c>
      <c r="AB322">
        <v>0</v>
      </c>
      <c r="AC322">
        <v>5</v>
      </c>
      <c r="AD322">
        <v>1</v>
      </c>
      <c r="AE322">
        <v>5</v>
      </c>
      <c r="AF322">
        <v>0</v>
      </c>
      <c r="AG322">
        <v>5</v>
      </c>
      <c r="AH322">
        <v>1</v>
      </c>
      <c r="AI322">
        <v>3.5</v>
      </c>
      <c r="AJ322">
        <v>0.85</v>
      </c>
      <c r="AK322">
        <v>3</v>
      </c>
      <c r="AL322">
        <v>1</v>
      </c>
    </row>
    <row r="323" spans="1:38" x14ac:dyDescent="0.25">
      <c r="A323" s="1" t="s">
        <v>8</v>
      </c>
      <c r="B323" s="1" t="s">
        <v>489</v>
      </c>
      <c r="C323" s="1" t="s">
        <v>545</v>
      </c>
      <c r="D323" s="1" t="s">
        <v>11</v>
      </c>
      <c r="E323" s="1" t="s">
        <v>546</v>
      </c>
      <c r="F323" s="1" t="s">
        <v>528</v>
      </c>
      <c r="G323" s="1" t="s">
        <v>14</v>
      </c>
      <c r="H323" s="1" t="s">
        <v>15</v>
      </c>
      <c r="I323" s="4" t="str">
        <f t="shared" si="13"/>
        <v>Link</v>
      </c>
      <c r="J323">
        <v>0</v>
      </c>
      <c r="K323">
        <v>5</v>
      </c>
      <c r="L323">
        <v>4.25</v>
      </c>
      <c r="M323">
        <v>0.66</v>
      </c>
      <c r="N323">
        <f>4/5</f>
        <v>0.8</v>
      </c>
      <c r="O323">
        <v>4.75</v>
      </c>
      <c r="P323">
        <v>0.5</v>
      </c>
      <c r="Q323">
        <v>5</v>
      </c>
      <c r="R323">
        <f>4/5</f>
        <v>0.8</v>
      </c>
      <c r="S323">
        <v>4.5</v>
      </c>
      <c r="T323">
        <v>1</v>
      </c>
      <c r="U323">
        <v>5</v>
      </c>
      <c r="V323">
        <f>4/5</f>
        <v>0.8</v>
      </c>
      <c r="W323">
        <v>4.75</v>
      </c>
      <c r="X323">
        <v>0.5</v>
      </c>
      <c r="Y323">
        <v>5</v>
      </c>
      <c r="Z323">
        <f>4/5</f>
        <v>0.8</v>
      </c>
      <c r="AA323">
        <v>0</v>
      </c>
      <c r="AB323">
        <v>0</v>
      </c>
      <c r="AC323">
        <v>0</v>
      </c>
      <c r="AD323">
        <f>4/5</f>
        <v>0.8</v>
      </c>
      <c r="AE323">
        <v>4.25</v>
      </c>
      <c r="AF323">
        <v>0.5</v>
      </c>
      <c r="AG323">
        <v>4</v>
      </c>
      <c r="AH323">
        <f>4/5</f>
        <v>0.8</v>
      </c>
      <c r="AI323">
        <v>3</v>
      </c>
      <c r="AJ323">
        <v>0.82</v>
      </c>
      <c r="AK323">
        <v>3</v>
      </c>
      <c r="AL323">
        <f>4/5</f>
        <v>0.8</v>
      </c>
    </row>
    <row r="324" spans="1:38" x14ac:dyDescent="0.25">
      <c r="A324" s="1" t="s">
        <v>8</v>
      </c>
      <c r="B324" s="1" t="s">
        <v>489</v>
      </c>
      <c r="C324" s="1" t="s">
        <v>547</v>
      </c>
      <c r="D324" s="1" t="s">
        <v>11</v>
      </c>
      <c r="E324" s="1" t="s">
        <v>548</v>
      </c>
      <c r="F324" s="1" t="s">
        <v>549</v>
      </c>
      <c r="G324" s="1" t="s">
        <v>14</v>
      </c>
      <c r="H324" s="1" t="s">
        <v>15</v>
      </c>
      <c r="I324" s="4" t="str">
        <f t="shared" si="13"/>
        <v>Link</v>
      </c>
      <c r="J324">
        <v>0</v>
      </c>
      <c r="K324">
        <v>11</v>
      </c>
      <c r="L324">
        <v>4.51</v>
      </c>
      <c r="M324">
        <v>0.21</v>
      </c>
      <c r="N324">
        <v>1</v>
      </c>
      <c r="O324">
        <v>5</v>
      </c>
      <c r="P324">
        <v>0</v>
      </c>
      <c r="Q324">
        <v>5</v>
      </c>
      <c r="R324">
        <v>1</v>
      </c>
      <c r="S324">
        <v>5</v>
      </c>
      <c r="T324">
        <v>0</v>
      </c>
      <c r="U324">
        <v>5</v>
      </c>
      <c r="V324">
        <v>1</v>
      </c>
      <c r="W324">
        <v>4.7300000000000004</v>
      </c>
      <c r="X324">
        <v>0.47</v>
      </c>
      <c r="Y324">
        <v>5</v>
      </c>
      <c r="Z324">
        <v>1</v>
      </c>
      <c r="AA324">
        <v>0</v>
      </c>
      <c r="AB324">
        <v>0</v>
      </c>
      <c r="AC324">
        <v>0</v>
      </c>
      <c r="AD324">
        <v>1</v>
      </c>
      <c r="AE324">
        <v>5</v>
      </c>
      <c r="AF324">
        <v>0</v>
      </c>
      <c r="AG324">
        <v>5</v>
      </c>
      <c r="AH324">
        <v>1</v>
      </c>
      <c r="AI324">
        <v>2.82</v>
      </c>
      <c r="AJ324">
        <v>0.6</v>
      </c>
      <c r="AK324">
        <v>3</v>
      </c>
      <c r="AL324">
        <v>1</v>
      </c>
    </row>
    <row r="325" spans="1:38" x14ac:dyDescent="0.25">
      <c r="A325" s="1" t="s">
        <v>8</v>
      </c>
      <c r="B325" s="1" t="s">
        <v>489</v>
      </c>
      <c r="C325" s="1" t="s">
        <v>550</v>
      </c>
      <c r="D325" s="1" t="s">
        <v>11</v>
      </c>
      <c r="E325" s="1" t="s">
        <v>551</v>
      </c>
      <c r="F325" s="1" t="s">
        <v>527</v>
      </c>
      <c r="G325" s="1" t="s">
        <v>14</v>
      </c>
      <c r="H325" s="1" t="s">
        <v>15</v>
      </c>
      <c r="I325" s="4" t="str">
        <f t="shared" si="13"/>
        <v>Link</v>
      </c>
      <c r="J325">
        <v>0</v>
      </c>
      <c r="K325">
        <v>15</v>
      </c>
      <c r="L325">
        <v>4.43</v>
      </c>
      <c r="M325">
        <v>0.6</v>
      </c>
      <c r="N325">
        <f>14/15</f>
        <v>0.93333333333333335</v>
      </c>
      <c r="O325">
        <v>4.71</v>
      </c>
      <c r="P325">
        <v>0.61</v>
      </c>
      <c r="Q325">
        <v>5</v>
      </c>
      <c r="R325">
        <f>14/15</f>
        <v>0.93333333333333335</v>
      </c>
      <c r="S325">
        <v>4.71</v>
      </c>
      <c r="T325">
        <v>0.61</v>
      </c>
      <c r="U325">
        <v>5</v>
      </c>
      <c r="V325">
        <f>14/15</f>
        <v>0.93333333333333335</v>
      </c>
      <c r="W325">
        <v>4.57</v>
      </c>
      <c r="X325">
        <v>0.76</v>
      </c>
      <c r="Y325">
        <v>5</v>
      </c>
      <c r="Z325">
        <f>14/15</f>
        <v>0.93333333333333335</v>
      </c>
      <c r="AA325">
        <v>5</v>
      </c>
      <c r="AB325">
        <v>0</v>
      </c>
      <c r="AC325">
        <v>5</v>
      </c>
      <c r="AD325">
        <f>14/15</f>
        <v>0.93333333333333335</v>
      </c>
      <c r="AE325">
        <v>4.93</v>
      </c>
      <c r="AF325">
        <v>0.27</v>
      </c>
      <c r="AG325">
        <v>5</v>
      </c>
      <c r="AH325">
        <f>14/15</f>
        <v>0.93333333333333335</v>
      </c>
      <c r="AI325">
        <v>2.64</v>
      </c>
      <c r="AJ325">
        <v>0.74</v>
      </c>
      <c r="AK325">
        <v>3</v>
      </c>
      <c r="AL325">
        <f>14/15</f>
        <v>0.93333333333333335</v>
      </c>
    </row>
    <row r="326" spans="1:38" x14ac:dyDescent="0.25">
      <c r="A326" s="1" t="s">
        <v>8</v>
      </c>
      <c r="B326" s="1" t="s">
        <v>489</v>
      </c>
      <c r="C326" s="1" t="s">
        <v>552</v>
      </c>
      <c r="D326" s="1" t="s">
        <v>11</v>
      </c>
      <c r="E326" s="1" t="s">
        <v>553</v>
      </c>
      <c r="F326" s="1" t="s">
        <v>677</v>
      </c>
      <c r="G326" s="1" t="s">
        <v>14</v>
      </c>
      <c r="H326" s="1" t="s">
        <v>15</v>
      </c>
      <c r="I326" s="4" t="str">
        <f t="shared" si="13"/>
        <v>Link</v>
      </c>
      <c r="J326">
        <v>0</v>
      </c>
      <c r="K326">
        <v>6</v>
      </c>
      <c r="L326">
        <v>4.29</v>
      </c>
      <c r="M326">
        <v>0.52</v>
      </c>
      <c r="N326">
        <v>1</v>
      </c>
      <c r="O326">
        <v>4.5</v>
      </c>
      <c r="P326">
        <v>0.55000000000000004</v>
      </c>
      <c r="Q326">
        <v>4.5</v>
      </c>
      <c r="R326">
        <v>1</v>
      </c>
      <c r="S326">
        <v>4.5</v>
      </c>
      <c r="T326">
        <v>0.55000000000000004</v>
      </c>
      <c r="U326">
        <v>4.5</v>
      </c>
      <c r="V326">
        <v>1</v>
      </c>
      <c r="W326">
        <v>4.67</v>
      </c>
      <c r="X326">
        <v>0.52</v>
      </c>
      <c r="Y326">
        <v>5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4.5999999999999996</v>
      </c>
      <c r="AF326">
        <v>0.55000000000000004</v>
      </c>
      <c r="AG326">
        <v>5</v>
      </c>
      <c r="AH326">
        <v>1</v>
      </c>
      <c r="AI326">
        <v>3.2</v>
      </c>
      <c r="AJ326">
        <v>0.45</v>
      </c>
      <c r="AK326">
        <v>3</v>
      </c>
      <c r="AL326">
        <f>5/6</f>
        <v>0.83333333333333337</v>
      </c>
    </row>
    <row r="327" spans="1:38" x14ac:dyDescent="0.25">
      <c r="A327" s="1" t="s">
        <v>8</v>
      </c>
      <c r="B327" s="1" t="s">
        <v>489</v>
      </c>
      <c r="C327" s="1" t="s">
        <v>554</v>
      </c>
      <c r="D327" s="1" t="s">
        <v>11</v>
      </c>
      <c r="E327" s="1" t="s">
        <v>555</v>
      </c>
      <c r="F327" s="1" t="s">
        <v>556</v>
      </c>
      <c r="G327" s="1" t="s">
        <v>14</v>
      </c>
      <c r="H327" s="1" t="s">
        <v>15</v>
      </c>
      <c r="I327" s="4" t="str">
        <f t="shared" si="13"/>
        <v>Link</v>
      </c>
      <c r="J327">
        <v>0</v>
      </c>
      <c r="K327">
        <v>12</v>
      </c>
      <c r="L327">
        <v>4.68</v>
      </c>
      <c r="M327">
        <v>0.22</v>
      </c>
      <c r="N327">
        <f>11/12</f>
        <v>0.91666666666666663</v>
      </c>
      <c r="O327">
        <v>5</v>
      </c>
      <c r="P327">
        <v>0</v>
      </c>
      <c r="Q327">
        <v>5</v>
      </c>
      <c r="R327">
        <f>11/12</f>
        <v>0.91666666666666663</v>
      </c>
      <c r="S327">
        <v>5</v>
      </c>
      <c r="T327">
        <v>0</v>
      </c>
      <c r="U327">
        <v>5</v>
      </c>
      <c r="V327">
        <f>10/12</f>
        <v>0.83333333333333337</v>
      </c>
      <c r="W327">
        <v>4.9000000000000004</v>
      </c>
      <c r="X327">
        <v>0.32</v>
      </c>
      <c r="Y327">
        <v>5</v>
      </c>
      <c r="Z327">
        <f>10/12</f>
        <v>0.83333333333333337</v>
      </c>
      <c r="AA327">
        <v>5</v>
      </c>
      <c r="AB327">
        <v>0</v>
      </c>
      <c r="AC327">
        <v>5</v>
      </c>
      <c r="AD327">
        <f>11/12</f>
        <v>0.91666666666666663</v>
      </c>
      <c r="AE327">
        <v>4.91</v>
      </c>
      <c r="AF327">
        <v>0.3</v>
      </c>
      <c r="AG327">
        <v>5</v>
      </c>
      <c r="AH327">
        <f>11/12</f>
        <v>0.91666666666666663</v>
      </c>
      <c r="AI327">
        <v>3.27</v>
      </c>
      <c r="AJ327">
        <v>0.47</v>
      </c>
      <c r="AK327">
        <v>3</v>
      </c>
      <c r="AL327">
        <f>11/12</f>
        <v>0.91666666666666663</v>
      </c>
    </row>
    <row r="328" spans="1:38" x14ac:dyDescent="0.25">
      <c r="A328" s="1" t="s">
        <v>8</v>
      </c>
      <c r="B328" s="1" t="s">
        <v>489</v>
      </c>
      <c r="C328" s="1" t="s">
        <v>554</v>
      </c>
      <c r="D328" s="1" t="s">
        <v>16</v>
      </c>
      <c r="E328" s="1" t="s">
        <v>555</v>
      </c>
      <c r="F328" s="1" t="s">
        <v>541</v>
      </c>
      <c r="G328" s="1" t="s">
        <v>14</v>
      </c>
      <c r="H328" s="1" t="s">
        <v>15</v>
      </c>
      <c r="I328" s="4" t="str">
        <f t="shared" si="13"/>
        <v>Link</v>
      </c>
      <c r="J328">
        <v>0</v>
      </c>
      <c r="K328">
        <v>8</v>
      </c>
      <c r="L328">
        <v>4.57</v>
      </c>
      <c r="M328">
        <v>0.51</v>
      </c>
      <c r="N328">
        <f>7/8</f>
        <v>0.875</v>
      </c>
      <c r="O328">
        <v>4.83</v>
      </c>
      <c r="P328">
        <v>0.41</v>
      </c>
      <c r="Q328">
        <v>5</v>
      </c>
      <c r="R328">
        <f>6/8</f>
        <v>0.75</v>
      </c>
      <c r="S328">
        <v>4.83</v>
      </c>
      <c r="T328">
        <v>0.41</v>
      </c>
      <c r="U328">
        <v>5</v>
      </c>
      <c r="V328">
        <f>6/8</f>
        <v>0.75</v>
      </c>
      <c r="W328">
        <v>4.83</v>
      </c>
      <c r="X328">
        <v>0.41</v>
      </c>
      <c r="Y328">
        <v>5</v>
      </c>
      <c r="Z328">
        <f>6/8</f>
        <v>0.75</v>
      </c>
      <c r="AA328">
        <v>0</v>
      </c>
      <c r="AB328">
        <v>0</v>
      </c>
      <c r="AC328">
        <v>0</v>
      </c>
      <c r="AD328">
        <f>6/8</f>
        <v>0.75</v>
      </c>
      <c r="AE328">
        <v>4.67</v>
      </c>
      <c r="AF328">
        <v>0.82</v>
      </c>
      <c r="AG328">
        <v>5</v>
      </c>
      <c r="AH328">
        <f>6/8</f>
        <v>0.75</v>
      </c>
      <c r="AI328">
        <v>3.67</v>
      </c>
      <c r="AJ328">
        <v>0.52</v>
      </c>
      <c r="AK328">
        <v>4</v>
      </c>
      <c r="AL328">
        <f>6/8</f>
        <v>0.75</v>
      </c>
    </row>
    <row r="329" spans="1:38" x14ac:dyDescent="0.25">
      <c r="A329" s="1" t="s">
        <v>8</v>
      </c>
      <c r="B329" s="1" t="s">
        <v>489</v>
      </c>
      <c r="C329" s="1" t="s">
        <v>557</v>
      </c>
      <c r="D329" s="1" t="s">
        <v>11</v>
      </c>
      <c r="E329" s="1" t="s">
        <v>558</v>
      </c>
      <c r="F329" s="1" t="s">
        <v>556</v>
      </c>
      <c r="G329" s="1" t="s">
        <v>14</v>
      </c>
      <c r="H329" s="1" t="s">
        <v>15</v>
      </c>
      <c r="I329" s="4" t="str">
        <f t="shared" si="13"/>
        <v>Link</v>
      </c>
      <c r="J329">
        <v>0</v>
      </c>
      <c r="K329">
        <v>13</v>
      </c>
      <c r="L329">
        <v>4.32</v>
      </c>
      <c r="M329">
        <v>0.52</v>
      </c>
      <c r="N329">
        <v>1</v>
      </c>
      <c r="O329">
        <v>4.62</v>
      </c>
      <c r="P329">
        <v>0.51</v>
      </c>
      <c r="Q329">
        <v>5</v>
      </c>
      <c r="R329">
        <v>1</v>
      </c>
      <c r="S329">
        <v>4.8499999999999996</v>
      </c>
      <c r="T329">
        <v>0.38</v>
      </c>
      <c r="U329">
        <v>5</v>
      </c>
      <c r="V329">
        <v>1</v>
      </c>
      <c r="W329">
        <v>4.3099999999999996</v>
      </c>
      <c r="X329">
        <v>0.95</v>
      </c>
      <c r="Y329">
        <v>5</v>
      </c>
      <c r="Z329">
        <v>1</v>
      </c>
      <c r="AA329">
        <v>5</v>
      </c>
      <c r="AB329">
        <v>0</v>
      </c>
      <c r="AC329">
        <v>5</v>
      </c>
      <c r="AD329">
        <f>12/13</f>
        <v>0.92307692307692313</v>
      </c>
      <c r="AE329">
        <v>4.46</v>
      </c>
      <c r="AF329">
        <v>0.66</v>
      </c>
      <c r="AG329">
        <v>5</v>
      </c>
      <c r="AH329">
        <v>1</v>
      </c>
      <c r="AI329">
        <v>2.69</v>
      </c>
      <c r="AJ329">
        <v>0.63</v>
      </c>
      <c r="AK329">
        <v>3</v>
      </c>
      <c r="AL329">
        <v>1</v>
      </c>
    </row>
    <row r="330" spans="1:38" x14ac:dyDescent="0.25">
      <c r="A330" s="1" t="s">
        <v>8</v>
      </c>
      <c r="B330" s="1" t="s">
        <v>489</v>
      </c>
      <c r="C330" s="1" t="s">
        <v>559</v>
      </c>
      <c r="D330" s="1" t="s">
        <v>11</v>
      </c>
      <c r="E330" s="1" t="s">
        <v>560</v>
      </c>
      <c r="F330" s="1" t="s">
        <v>544</v>
      </c>
      <c r="G330" s="1" t="s">
        <v>14</v>
      </c>
      <c r="H330" s="1" t="s">
        <v>15</v>
      </c>
      <c r="I330" s="4" t="str">
        <f t="shared" si="13"/>
        <v>Link</v>
      </c>
      <c r="J330">
        <v>0</v>
      </c>
      <c r="K330">
        <v>7</v>
      </c>
      <c r="L330">
        <v>4.47</v>
      </c>
      <c r="M330">
        <v>0.59</v>
      </c>
      <c r="N330">
        <v>1</v>
      </c>
      <c r="O330">
        <v>4.43</v>
      </c>
      <c r="P330">
        <v>0.79</v>
      </c>
      <c r="Q330">
        <v>5</v>
      </c>
      <c r="R330">
        <v>1</v>
      </c>
      <c r="S330">
        <v>4.83</v>
      </c>
      <c r="T330">
        <v>0.41</v>
      </c>
      <c r="U330">
        <v>5</v>
      </c>
      <c r="V330">
        <f>6/7</f>
        <v>0.8571428571428571</v>
      </c>
      <c r="W330">
        <v>4.71</v>
      </c>
      <c r="X330">
        <v>0.76</v>
      </c>
      <c r="Y330">
        <v>5</v>
      </c>
      <c r="Z330">
        <v>1</v>
      </c>
      <c r="AA330">
        <v>5</v>
      </c>
      <c r="AB330">
        <v>0</v>
      </c>
      <c r="AC330">
        <v>5</v>
      </c>
      <c r="AD330">
        <v>1</v>
      </c>
      <c r="AE330">
        <v>4.57</v>
      </c>
      <c r="AF330">
        <v>0.53</v>
      </c>
      <c r="AG330">
        <v>5</v>
      </c>
      <c r="AH330">
        <v>1</v>
      </c>
      <c r="AI330">
        <v>3.29</v>
      </c>
      <c r="AJ330">
        <v>0.49</v>
      </c>
      <c r="AK330">
        <v>3</v>
      </c>
      <c r="AL330">
        <v>1</v>
      </c>
    </row>
    <row r="331" spans="1:38" x14ac:dyDescent="0.25">
      <c r="A331" s="1" t="s">
        <v>8</v>
      </c>
      <c r="B331" s="1" t="s">
        <v>489</v>
      </c>
      <c r="C331" s="1" t="s">
        <v>561</v>
      </c>
      <c r="D331" s="1" t="s">
        <v>11</v>
      </c>
      <c r="E331" s="1" t="s">
        <v>562</v>
      </c>
      <c r="F331" s="1" t="s">
        <v>563</v>
      </c>
      <c r="G331" s="1" t="s">
        <v>14</v>
      </c>
      <c r="H331" s="1" t="s">
        <v>15</v>
      </c>
      <c r="I331" s="4" t="str">
        <f t="shared" si="13"/>
        <v>Link</v>
      </c>
      <c r="J331">
        <v>0</v>
      </c>
      <c r="K331">
        <v>11</v>
      </c>
      <c r="L331">
        <v>4.0199999999999996</v>
      </c>
      <c r="M331">
        <v>0.74</v>
      </c>
      <c r="N331">
        <v>1</v>
      </c>
      <c r="O331">
        <v>4.2699999999999996</v>
      </c>
      <c r="P331">
        <v>0.79</v>
      </c>
      <c r="Q331">
        <v>4</v>
      </c>
      <c r="R331">
        <v>1</v>
      </c>
      <c r="S331">
        <v>4.3600000000000003</v>
      </c>
      <c r="T331">
        <v>0.81</v>
      </c>
      <c r="U331">
        <v>5</v>
      </c>
      <c r="V331">
        <v>1</v>
      </c>
      <c r="W331">
        <v>4.2699999999999996</v>
      </c>
      <c r="X331">
        <v>0.65</v>
      </c>
      <c r="Y331">
        <v>4</v>
      </c>
      <c r="Z331">
        <v>1</v>
      </c>
      <c r="AA331">
        <v>4</v>
      </c>
      <c r="AB331">
        <v>1</v>
      </c>
      <c r="AC331">
        <v>4</v>
      </c>
      <c r="AD331">
        <f>10/11</f>
        <v>0.90909090909090906</v>
      </c>
      <c r="AE331">
        <v>4.3600000000000003</v>
      </c>
      <c r="AF331">
        <v>0.81</v>
      </c>
      <c r="AG331">
        <v>5</v>
      </c>
      <c r="AH331">
        <v>1</v>
      </c>
      <c r="AI331">
        <v>2.82</v>
      </c>
      <c r="AJ331">
        <v>0.4</v>
      </c>
      <c r="AK331">
        <v>3</v>
      </c>
      <c r="AL331">
        <v>1</v>
      </c>
    </row>
    <row r="332" spans="1:38" x14ac:dyDescent="0.25">
      <c r="A332" s="1" t="s">
        <v>8</v>
      </c>
      <c r="B332" s="1" t="s">
        <v>564</v>
      </c>
      <c r="C332" s="1" t="s">
        <v>565</v>
      </c>
      <c r="D332" s="1" t="s">
        <v>11</v>
      </c>
      <c r="E332" s="1" t="s">
        <v>566</v>
      </c>
      <c r="F332" s="1" t="s">
        <v>567</v>
      </c>
      <c r="G332" s="1" t="s">
        <v>14</v>
      </c>
      <c r="H332" s="1" t="s">
        <v>15</v>
      </c>
      <c r="I332" s="4" t="str">
        <f t="shared" si="13"/>
        <v>Link</v>
      </c>
      <c r="J332">
        <v>1</v>
      </c>
    </row>
    <row r="333" spans="1:38" x14ac:dyDescent="0.25">
      <c r="A333" s="1" t="s">
        <v>8</v>
      </c>
      <c r="B333" s="1" t="s">
        <v>568</v>
      </c>
      <c r="C333" s="1" t="s">
        <v>569</v>
      </c>
      <c r="D333" s="1" t="s">
        <v>11</v>
      </c>
      <c r="E333" s="1" t="s">
        <v>570</v>
      </c>
      <c r="F333" s="1" t="s">
        <v>571</v>
      </c>
      <c r="G333" s="1" t="s">
        <v>14</v>
      </c>
      <c r="H333" s="1" t="s">
        <v>15</v>
      </c>
      <c r="I333" s="4" t="str">
        <f t="shared" ref="I333:I376" si="14">HYPERLINK(_xlfn.CONCAT("https://asen-jhu.evaluationkit.com/Report/Public/Results?Course=",C333,".",D333,"&amp;Instructor=&amp;TermId=9198&amp;Year=&amp;AreaId=&amp;QuestionKey=&amp;Search=true"),"Link")</f>
        <v>Link</v>
      </c>
      <c r="J333">
        <v>0</v>
      </c>
      <c r="K333">
        <v>26</v>
      </c>
      <c r="L333">
        <v>4.18</v>
      </c>
      <c r="M333">
        <v>0.7</v>
      </c>
      <c r="N333">
        <f>24/26</f>
        <v>0.92307692307692313</v>
      </c>
      <c r="O333">
        <v>4.5</v>
      </c>
      <c r="P333">
        <v>0.66</v>
      </c>
      <c r="Q333">
        <v>5</v>
      </c>
      <c r="R333">
        <f>24/26</f>
        <v>0.92307692307692313</v>
      </c>
      <c r="S333">
        <v>4.7</v>
      </c>
      <c r="T333">
        <v>0.56000000000000005</v>
      </c>
      <c r="U333">
        <v>5</v>
      </c>
      <c r="V333">
        <f>23/26</f>
        <v>0.88461538461538458</v>
      </c>
      <c r="W333">
        <v>4.18</v>
      </c>
      <c r="X333">
        <v>0.91</v>
      </c>
      <c r="Y333">
        <v>4</v>
      </c>
      <c r="Z333">
        <f>22/26</f>
        <v>0.84615384615384615</v>
      </c>
      <c r="AA333">
        <v>4.59</v>
      </c>
      <c r="AB333">
        <v>0.67</v>
      </c>
      <c r="AC333">
        <v>5</v>
      </c>
      <c r="AD333">
        <f>23/26</f>
        <v>0.88461538461538458</v>
      </c>
      <c r="AE333">
        <v>4.32</v>
      </c>
      <c r="AF333">
        <v>0.89</v>
      </c>
      <c r="AG333">
        <v>4.5</v>
      </c>
      <c r="AH333">
        <f>22/26</f>
        <v>0.84615384615384615</v>
      </c>
      <c r="AI333">
        <v>2.82</v>
      </c>
      <c r="AJ333">
        <v>0.5</v>
      </c>
      <c r="AK333">
        <v>3</v>
      </c>
      <c r="AL333">
        <f>22/26</f>
        <v>0.84615384615384615</v>
      </c>
    </row>
    <row r="334" spans="1:38" x14ac:dyDescent="0.25">
      <c r="A334" s="1" t="s">
        <v>8</v>
      </c>
      <c r="B334" s="1" t="s">
        <v>568</v>
      </c>
      <c r="C334" s="1" t="s">
        <v>572</v>
      </c>
      <c r="D334" s="1" t="s">
        <v>11</v>
      </c>
      <c r="E334" s="1" t="s">
        <v>573</v>
      </c>
      <c r="F334" s="1" t="s">
        <v>571</v>
      </c>
      <c r="G334" s="1" t="s">
        <v>14</v>
      </c>
      <c r="H334" s="1" t="s">
        <v>15</v>
      </c>
      <c r="I334" s="4" t="str">
        <f t="shared" si="14"/>
        <v>Link</v>
      </c>
      <c r="J334">
        <v>0</v>
      </c>
      <c r="K334">
        <v>29</v>
      </c>
      <c r="L334">
        <v>4.4400000000000004</v>
      </c>
      <c r="M334">
        <v>0.53</v>
      </c>
      <c r="N334">
        <f>28/29</f>
        <v>0.96551724137931039</v>
      </c>
      <c r="O334">
        <v>4.82</v>
      </c>
      <c r="P334">
        <v>0.48</v>
      </c>
      <c r="Q334">
        <v>5</v>
      </c>
      <c r="R334">
        <f>28/29</f>
        <v>0.96551724137931039</v>
      </c>
      <c r="S334">
        <v>4.82</v>
      </c>
      <c r="T334">
        <v>0.48</v>
      </c>
      <c r="U334">
        <v>5</v>
      </c>
      <c r="V334">
        <f>28/29</f>
        <v>0.96551724137931039</v>
      </c>
      <c r="W334">
        <v>4.67</v>
      </c>
      <c r="X334">
        <v>0.55000000000000004</v>
      </c>
      <c r="Y334">
        <v>5</v>
      </c>
      <c r="Z334">
        <f>27/29</f>
        <v>0.93103448275862066</v>
      </c>
      <c r="AA334">
        <v>4.8099999999999996</v>
      </c>
      <c r="AB334">
        <v>0.4</v>
      </c>
      <c r="AC334">
        <v>5</v>
      </c>
      <c r="AD334">
        <f>28/29</f>
        <v>0.96551724137931039</v>
      </c>
      <c r="AE334">
        <v>4.57</v>
      </c>
      <c r="AF334">
        <v>0.74</v>
      </c>
      <c r="AG334">
        <v>5</v>
      </c>
      <c r="AH334">
        <f>28/29</f>
        <v>0.96551724137931039</v>
      </c>
      <c r="AI334">
        <v>2.93</v>
      </c>
      <c r="AJ334">
        <v>0.54</v>
      </c>
      <c r="AK334">
        <v>3</v>
      </c>
      <c r="AL334">
        <f>28/29</f>
        <v>0.96551724137931039</v>
      </c>
    </row>
    <row r="335" spans="1:38" x14ac:dyDescent="0.25">
      <c r="A335" s="1" t="s">
        <v>8</v>
      </c>
      <c r="B335" s="1" t="s">
        <v>568</v>
      </c>
      <c r="C335" s="1" t="s">
        <v>572</v>
      </c>
      <c r="D335" s="1" t="s">
        <v>16</v>
      </c>
      <c r="E335" s="1" t="s">
        <v>573</v>
      </c>
      <c r="F335" s="1" t="s">
        <v>574</v>
      </c>
      <c r="G335" s="1" t="s">
        <v>14</v>
      </c>
      <c r="H335" s="1" t="s">
        <v>15</v>
      </c>
      <c r="I335" s="4" t="str">
        <f t="shared" si="14"/>
        <v>Link</v>
      </c>
      <c r="J335">
        <v>0</v>
      </c>
      <c r="K335">
        <v>24</v>
      </c>
      <c r="L335">
        <v>4.1900000000000004</v>
      </c>
      <c r="M335">
        <v>0.84</v>
      </c>
      <c r="N335">
        <f>23/24</f>
        <v>0.95833333333333337</v>
      </c>
      <c r="O335">
        <v>4.6100000000000003</v>
      </c>
      <c r="P335">
        <v>0.72</v>
      </c>
      <c r="Q335">
        <v>5</v>
      </c>
      <c r="R335">
        <f>23/24</f>
        <v>0.95833333333333337</v>
      </c>
      <c r="S335">
        <v>4.5199999999999996</v>
      </c>
      <c r="T335">
        <v>0.85</v>
      </c>
      <c r="U335">
        <v>5</v>
      </c>
      <c r="V335">
        <f>23/24</f>
        <v>0.95833333333333337</v>
      </c>
      <c r="W335">
        <v>4.13</v>
      </c>
      <c r="X335">
        <v>0.92</v>
      </c>
      <c r="Y335">
        <v>4</v>
      </c>
      <c r="Z335">
        <f>23/24</f>
        <v>0.95833333333333337</v>
      </c>
      <c r="AA335">
        <v>4.43</v>
      </c>
      <c r="AB335">
        <v>0.68</v>
      </c>
      <c r="AC335">
        <v>5</v>
      </c>
      <c r="AD335">
        <f>22/24</f>
        <v>0.91666666666666663</v>
      </c>
      <c r="AE335">
        <v>4.1399999999999997</v>
      </c>
      <c r="AF335">
        <v>1.1299999999999999</v>
      </c>
      <c r="AG335">
        <v>4</v>
      </c>
      <c r="AH335">
        <f>22/24</f>
        <v>0.91666666666666663</v>
      </c>
      <c r="AI335">
        <v>3.32</v>
      </c>
      <c r="AJ335">
        <v>0.78</v>
      </c>
      <c r="AK335">
        <v>3</v>
      </c>
      <c r="AL335">
        <f>22/24</f>
        <v>0.91666666666666663</v>
      </c>
    </row>
    <row r="336" spans="1:38" x14ac:dyDescent="0.25">
      <c r="A336" s="1" t="s">
        <v>8</v>
      </c>
      <c r="B336" s="1" t="s">
        <v>568</v>
      </c>
      <c r="C336" s="1" t="s">
        <v>572</v>
      </c>
      <c r="D336" s="1" t="s">
        <v>17</v>
      </c>
      <c r="E336" s="1" t="s">
        <v>573</v>
      </c>
      <c r="F336" s="1" t="s">
        <v>574</v>
      </c>
      <c r="G336" s="1" t="s">
        <v>14</v>
      </c>
      <c r="H336" s="1" t="s">
        <v>15</v>
      </c>
      <c r="I336" s="4" t="str">
        <f t="shared" si="14"/>
        <v>Link</v>
      </c>
      <c r="J336">
        <v>0</v>
      </c>
      <c r="K336">
        <v>19</v>
      </c>
      <c r="L336">
        <v>4.42</v>
      </c>
      <c r="M336">
        <v>0.6</v>
      </c>
      <c r="N336">
        <v>1</v>
      </c>
      <c r="O336">
        <v>4.79</v>
      </c>
      <c r="P336">
        <v>0.42</v>
      </c>
      <c r="Q336">
        <v>5</v>
      </c>
      <c r="R336">
        <v>1</v>
      </c>
      <c r="S336">
        <v>4.88</v>
      </c>
      <c r="T336">
        <v>0.33</v>
      </c>
      <c r="U336">
        <v>5</v>
      </c>
      <c r="V336">
        <f>17/19</f>
        <v>0.89473684210526316</v>
      </c>
      <c r="W336">
        <v>4.25</v>
      </c>
      <c r="X336">
        <v>0.77</v>
      </c>
      <c r="Y336">
        <v>4</v>
      </c>
      <c r="Z336">
        <f>16/19</f>
        <v>0.84210526315789469</v>
      </c>
      <c r="AA336">
        <v>4.46</v>
      </c>
      <c r="AB336">
        <v>0.66</v>
      </c>
      <c r="AC336">
        <v>5</v>
      </c>
      <c r="AD336">
        <f>16/19</f>
        <v>0.84210526315789469</v>
      </c>
      <c r="AE336">
        <v>4.63</v>
      </c>
      <c r="AF336">
        <v>0.5</v>
      </c>
      <c r="AG336">
        <v>5</v>
      </c>
      <c r="AH336">
        <f>16/19</f>
        <v>0.84210526315789469</v>
      </c>
      <c r="AI336">
        <v>3.5</v>
      </c>
      <c r="AJ336">
        <v>0.89</v>
      </c>
      <c r="AK336">
        <v>3.5</v>
      </c>
      <c r="AL336">
        <f>16/19</f>
        <v>0.84210526315789469</v>
      </c>
    </row>
    <row r="337" spans="1:38" x14ac:dyDescent="0.25">
      <c r="A337" s="1" t="s">
        <v>8</v>
      </c>
      <c r="B337" s="1" t="s">
        <v>568</v>
      </c>
      <c r="C337" s="1" t="s">
        <v>575</v>
      </c>
      <c r="D337" s="1" t="s">
        <v>11</v>
      </c>
      <c r="E337" s="1" t="s">
        <v>576</v>
      </c>
      <c r="F337" s="1" t="s">
        <v>577</v>
      </c>
      <c r="G337" s="1" t="s">
        <v>14</v>
      </c>
      <c r="H337" s="1" t="s">
        <v>15</v>
      </c>
      <c r="I337" s="4" t="str">
        <f t="shared" si="14"/>
        <v>Link</v>
      </c>
      <c r="J337">
        <v>0</v>
      </c>
      <c r="K337">
        <v>18</v>
      </c>
      <c r="L337">
        <v>3.73</v>
      </c>
      <c r="M337">
        <v>0.92</v>
      </c>
      <c r="N337">
        <f>17/18</f>
        <v>0.94444444444444442</v>
      </c>
      <c r="O337">
        <v>4.41</v>
      </c>
      <c r="P337">
        <v>0.8</v>
      </c>
      <c r="Q337">
        <v>5</v>
      </c>
      <c r="R337">
        <f>17/18</f>
        <v>0.94444444444444442</v>
      </c>
      <c r="S337">
        <v>4.53</v>
      </c>
      <c r="T337">
        <v>0.8</v>
      </c>
      <c r="U337">
        <v>5</v>
      </c>
      <c r="V337">
        <f>17/18</f>
        <v>0.94444444444444442</v>
      </c>
      <c r="W337">
        <v>4.0599999999999996</v>
      </c>
      <c r="X337">
        <v>0.66</v>
      </c>
      <c r="Y337">
        <v>4</v>
      </c>
      <c r="Z337">
        <f>17/18</f>
        <v>0.94444444444444442</v>
      </c>
      <c r="AA337">
        <v>2.63</v>
      </c>
      <c r="AB337">
        <v>1.59</v>
      </c>
      <c r="AC337">
        <v>2.5</v>
      </c>
      <c r="AD337">
        <f>17/18</f>
        <v>0.94444444444444442</v>
      </c>
      <c r="AE337">
        <v>4.12</v>
      </c>
      <c r="AF337">
        <v>0.99</v>
      </c>
      <c r="AG337">
        <v>4</v>
      </c>
      <c r="AH337">
        <f>17/18</f>
        <v>0.94444444444444442</v>
      </c>
      <c r="AI337">
        <v>2.65</v>
      </c>
      <c r="AJ337">
        <v>0.7</v>
      </c>
      <c r="AK337">
        <v>3</v>
      </c>
      <c r="AL337">
        <f>17/18</f>
        <v>0.94444444444444442</v>
      </c>
    </row>
    <row r="338" spans="1:38" x14ac:dyDescent="0.25">
      <c r="A338" s="1" t="s">
        <v>8</v>
      </c>
      <c r="B338" s="1" t="s">
        <v>568</v>
      </c>
      <c r="C338" s="1" t="s">
        <v>578</v>
      </c>
      <c r="D338" s="1" t="s">
        <v>11</v>
      </c>
      <c r="E338" s="1" t="s">
        <v>579</v>
      </c>
      <c r="F338" s="1" t="s">
        <v>580</v>
      </c>
      <c r="G338" s="1" t="s">
        <v>14</v>
      </c>
      <c r="H338" s="1" t="s">
        <v>15</v>
      </c>
      <c r="I338" s="4" t="str">
        <f t="shared" si="14"/>
        <v>Link</v>
      </c>
      <c r="J338">
        <v>0</v>
      </c>
      <c r="K338">
        <v>11</v>
      </c>
      <c r="L338">
        <v>4.24</v>
      </c>
      <c r="M338">
        <v>0.69</v>
      </c>
      <c r="N338">
        <v>1</v>
      </c>
      <c r="O338">
        <v>4.09</v>
      </c>
      <c r="P338">
        <v>0.94</v>
      </c>
      <c r="Q338">
        <v>4</v>
      </c>
      <c r="R338">
        <v>1</v>
      </c>
      <c r="S338">
        <v>4.45</v>
      </c>
      <c r="T338">
        <v>0.69</v>
      </c>
      <c r="U338">
        <v>5</v>
      </c>
      <c r="V338">
        <v>1</v>
      </c>
      <c r="W338">
        <v>4.2699999999999996</v>
      </c>
      <c r="X338">
        <v>0.65</v>
      </c>
      <c r="Y338">
        <v>4</v>
      </c>
      <c r="Z338">
        <v>1</v>
      </c>
      <c r="AA338">
        <v>4.3600000000000003</v>
      </c>
      <c r="AB338">
        <v>0.67</v>
      </c>
      <c r="AC338">
        <v>4</v>
      </c>
      <c r="AD338">
        <v>1</v>
      </c>
      <c r="AE338">
        <v>4.55</v>
      </c>
      <c r="AF338">
        <v>0.52</v>
      </c>
      <c r="AG338">
        <v>5</v>
      </c>
      <c r="AH338">
        <v>1</v>
      </c>
      <c r="AI338">
        <v>3.73</v>
      </c>
      <c r="AJ338">
        <v>0.65</v>
      </c>
      <c r="AK338">
        <v>4</v>
      </c>
      <c r="AL338">
        <v>1</v>
      </c>
    </row>
    <row r="339" spans="1:38" x14ac:dyDescent="0.25">
      <c r="A339" s="1" t="s">
        <v>8</v>
      </c>
      <c r="B339" s="1" t="s">
        <v>568</v>
      </c>
      <c r="C339" s="1" t="s">
        <v>581</v>
      </c>
      <c r="D339" s="1" t="s">
        <v>11</v>
      </c>
      <c r="E339" s="1" t="s">
        <v>582</v>
      </c>
      <c r="F339" s="1" t="s">
        <v>583</v>
      </c>
      <c r="G339" s="1" t="s">
        <v>14</v>
      </c>
      <c r="H339" s="1" t="s">
        <v>15</v>
      </c>
      <c r="I339" s="4" t="str">
        <f t="shared" si="14"/>
        <v>Link</v>
      </c>
      <c r="J339">
        <v>0</v>
      </c>
      <c r="K339">
        <v>20</v>
      </c>
      <c r="L339">
        <v>4.05</v>
      </c>
      <c r="M339">
        <v>0.73</v>
      </c>
      <c r="N339">
        <f>19/20</f>
        <v>0.95</v>
      </c>
      <c r="O339">
        <v>4.37</v>
      </c>
      <c r="P339">
        <v>0.6</v>
      </c>
      <c r="Q339">
        <v>4</v>
      </c>
      <c r="R339">
        <f>19/20</f>
        <v>0.95</v>
      </c>
      <c r="S339">
        <v>4.5599999999999996</v>
      </c>
      <c r="T339">
        <v>0.62</v>
      </c>
      <c r="U339">
        <v>5</v>
      </c>
      <c r="V339">
        <f>18/20</f>
        <v>0.9</v>
      </c>
      <c r="W339">
        <v>3.95</v>
      </c>
      <c r="X339">
        <v>0.91</v>
      </c>
      <c r="Y339">
        <v>4</v>
      </c>
      <c r="Z339">
        <f>19/20</f>
        <v>0.95</v>
      </c>
      <c r="AA339">
        <v>0</v>
      </c>
      <c r="AB339">
        <v>0</v>
      </c>
      <c r="AC339">
        <v>0</v>
      </c>
      <c r="AD339">
        <f>19/20</f>
        <v>0.95</v>
      </c>
      <c r="AE339">
        <v>4.47</v>
      </c>
      <c r="AF339">
        <v>0.77</v>
      </c>
      <c r="AG339">
        <v>5</v>
      </c>
      <c r="AH339">
        <f>19/20</f>
        <v>0.95</v>
      </c>
      <c r="AI339">
        <v>2.89</v>
      </c>
      <c r="AJ339">
        <v>0.74</v>
      </c>
      <c r="AK339">
        <v>3</v>
      </c>
      <c r="AL339">
        <f>19/20</f>
        <v>0.95</v>
      </c>
    </row>
    <row r="340" spans="1:38" x14ac:dyDescent="0.25">
      <c r="A340" s="1" t="s">
        <v>8</v>
      </c>
      <c r="B340" s="1" t="s">
        <v>568</v>
      </c>
      <c r="C340" s="1" t="s">
        <v>581</v>
      </c>
      <c r="D340" s="1" t="s">
        <v>16</v>
      </c>
      <c r="E340" s="1" t="s">
        <v>582</v>
      </c>
      <c r="F340" s="1" t="s">
        <v>584</v>
      </c>
      <c r="G340" s="1" t="s">
        <v>14</v>
      </c>
      <c r="H340" s="1" t="s">
        <v>15</v>
      </c>
      <c r="I340" s="4" t="str">
        <f t="shared" si="14"/>
        <v>Link</v>
      </c>
      <c r="J340">
        <v>1</v>
      </c>
    </row>
    <row r="341" spans="1:38" x14ac:dyDescent="0.25">
      <c r="A341" s="1" t="s">
        <v>8</v>
      </c>
      <c r="B341" s="1" t="s">
        <v>568</v>
      </c>
      <c r="C341" s="1" t="s">
        <v>581</v>
      </c>
      <c r="D341" s="1" t="s">
        <v>17</v>
      </c>
      <c r="E341" s="1" t="s">
        <v>582</v>
      </c>
      <c r="F341" s="1" t="s">
        <v>671</v>
      </c>
      <c r="G341" s="1" t="s">
        <v>14</v>
      </c>
      <c r="H341" s="1" t="s">
        <v>15</v>
      </c>
      <c r="I341" s="4" t="str">
        <f t="shared" si="14"/>
        <v>Link</v>
      </c>
      <c r="J341">
        <v>0</v>
      </c>
      <c r="K341">
        <v>19</v>
      </c>
      <c r="L341">
        <v>4.3</v>
      </c>
      <c r="M341">
        <v>0.62</v>
      </c>
      <c r="N341">
        <f>18/19</f>
        <v>0.94736842105263153</v>
      </c>
      <c r="O341">
        <v>4.71</v>
      </c>
      <c r="P341">
        <v>0.59</v>
      </c>
      <c r="Q341">
        <v>5</v>
      </c>
      <c r="R341">
        <f>17/19</f>
        <v>0.89473684210526316</v>
      </c>
      <c r="S341">
        <v>4.76</v>
      </c>
      <c r="T341">
        <v>0.56000000000000005</v>
      </c>
      <c r="U341">
        <v>5</v>
      </c>
      <c r="V341">
        <f>17/19</f>
        <v>0.89473684210526316</v>
      </c>
      <c r="W341">
        <v>4.24</v>
      </c>
      <c r="X341">
        <v>0.9</v>
      </c>
      <c r="Y341">
        <v>4</v>
      </c>
      <c r="Z341">
        <f>17/19</f>
        <v>0.89473684210526316</v>
      </c>
      <c r="AA341">
        <v>4.8099999999999996</v>
      </c>
      <c r="AB341">
        <v>0.54</v>
      </c>
      <c r="AC341">
        <v>5</v>
      </c>
      <c r="AD341">
        <f>17/19</f>
        <v>0.89473684210526316</v>
      </c>
      <c r="AE341">
        <v>4.6500000000000004</v>
      </c>
      <c r="AF341">
        <v>0.61</v>
      </c>
      <c r="AG341">
        <v>5</v>
      </c>
      <c r="AH341">
        <f>17/19</f>
        <v>0.89473684210526316</v>
      </c>
      <c r="AI341">
        <v>2.65</v>
      </c>
      <c r="AJ341">
        <v>0.49</v>
      </c>
      <c r="AK341">
        <v>3</v>
      </c>
      <c r="AL341">
        <f>17/19</f>
        <v>0.89473684210526316</v>
      </c>
    </row>
    <row r="342" spans="1:38" x14ac:dyDescent="0.25">
      <c r="A342" s="1" t="s">
        <v>8</v>
      </c>
      <c r="B342" s="1" t="s">
        <v>568</v>
      </c>
      <c r="C342" s="1" t="s">
        <v>581</v>
      </c>
      <c r="D342" s="1" t="s">
        <v>18</v>
      </c>
      <c r="E342" s="1" t="s">
        <v>582</v>
      </c>
      <c r="F342" s="1" t="s">
        <v>586</v>
      </c>
      <c r="G342" s="1" t="s">
        <v>14</v>
      </c>
      <c r="H342" s="1" t="s">
        <v>15</v>
      </c>
      <c r="I342" s="4" t="str">
        <f t="shared" si="14"/>
        <v>Link</v>
      </c>
      <c r="J342">
        <v>0</v>
      </c>
      <c r="K342">
        <v>18</v>
      </c>
      <c r="L342">
        <v>4.17</v>
      </c>
      <c r="M342">
        <v>0.66</v>
      </c>
      <c r="N342">
        <f>17/18</f>
        <v>0.94444444444444442</v>
      </c>
      <c r="O342">
        <v>4.29</v>
      </c>
      <c r="P342">
        <v>0.69</v>
      </c>
      <c r="Q342">
        <v>4</v>
      </c>
      <c r="R342">
        <f>17/18</f>
        <v>0.94444444444444442</v>
      </c>
      <c r="S342">
        <v>4.47</v>
      </c>
      <c r="T342">
        <v>0.74</v>
      </c>
      <c r="U342">
        <v>5</v>
      </c>
      <c r="V342">
        <f>15/18</f>
        <v>0.83333333333333337</v>
      </c>
      <c r="W342">
        <v>4</v>
      </c>
      <c r="X342">
        <v>0.68</v>
      </c>
      <c r="Y342">
        <v>4</v>
      </c>
      <c r="Z342">
        <f>14/18</f>
        <v>0.77777777777777779</v>
      </c>
      <c r="AA342">
        <v>0</v>
      </c>
      <c r="AB342">
        <v>0</v>
      </c>
      <c r="AC342">
        <v>0</v>
      </c>
      <c r="AD342">
        <f>15/18</f>
        <v>0.83333333333333337</v>
      </c>
      <c r="AE342">
        <v>4.8</v>
      </c>
      <c r="AF342">
        <v>0.41</v>
      </c>
      <c r="AG342">
        <v>5</v>
      </c>
      <c r="AH342">
        <f>15/18</f>
        <v>0.83333333333333337</v>
      </c>
      <c r="AI342">
        <v>3.27</v>
      </c>
      <c r="AJ342">
        <v>0.8</v>
      </c>
      <c r="AK342">
        <v>3</v>
      </c>
      <c r="AL342">
        <f>15/18</f>
        <v>0.83333333333333337</v>
      </c>
    </row>
    <row r="343" spans="1:38" x14ac:dyDescent="0.25">
      <c r="A343" s="1" t="s">
        <v>8</v>
      </c>
      <c r="B343" s="1" t="s">
        <v>568</v>
      </c>
      <c r="C343" s="1" t="s">
        <v>581</v>
      </c>
      <c r="D343" s="1" t="s">
        <v>19</v>
      </c>
      <c r="E343" s="1" t="s">
        <v>582</v>
      </c>
      <c r="F343" s="1" t="s">
        <v>580</v>
      </c>
      <c r="G343" s="1" t="s">
        <v>14</v>
      </c>
      <c r="H343" s="1" t="s">
        <v>15</v>
      </c>
      <c r="I343" s="4" t="str">
        <f t="shared" si="14"/>
        <v>Link</v>
      </c>
      <c r="J343">
        <v>0</v>
      </c>
      <c r="K343">
        <v>18</v>
      </c>
      <c r="L343">
        <v>4.1900000000000004</v>
      </c>
      <c r="M343">
        <v>0.69</v>
      </c>
      <c r="N343">
        <v>1</v>
      </c>
      <c r="O343">
        <v>4.28</v>
      </c>
      <c r="P343">
        <v>0.67</v>
      </c>
      <c r="Q343">
        <v>4</v>
      </c>
      <c r="R343">
        <v>1</v>
      </c>
      <c r="S343">
        <v>4.5599999999999996</v>
      </c>
      <c r="T343">
        <v>0.62</v>
      </c>
      <c r="U343">
        <v>5</v>
      </c>
      <c r="V343">
        <v>1</v>
      </c>
      <c r="W343">
        <v>4.0599999999999996</v>
      </c>
      <c r="X343">
        <v>0.87</v>
      </c>
      <c r="Y343">
        <v>4</v>
      </c>
      <c r="Z343">
        <v>1</v>
      </c>
      <c r="AA343">
        <v>4.43</v>
      </c>
      <c r="AB343">
        <v>0.65</v>
      </c>
      <c r="AC343">
        <v>4.5</v>
      </c>
      <c r="AD343">
        <v>1</v>
      </c>
      <c r="AE343">
        <v>4.6100000000000003</v>
      </c>
      <c r="AF343">
        <v>0.61</v>
      </c>
      <c r="AG343">
        <v>5</v>
      </c>
      <c r="AH343">
        <v>1</v>
      </c>
      <c r="AI343">
        <v>3.22</v>
      </c>
      <c r="AJ343">
        <v>0.73</v>
      </c>
      <c r="AK343">
        <v>3</v>
      </c>
      <c r="AL343">
        <v>1</v>
      </c>
    </row>
    <row r="344" spans="1:38" x14ac:dyDescent="0.25">
      <c r="A344" s="1" t="s">
        <v>8</v>
      </c>
      <c r="B344" s="1" t="s">
        <v>568</v>
      </c>
      <c r="C344" s="1" t="s">
        <v>581</v>
      </c>
      <c r="D344" s="1" t="s">
        <v>61</v>
      </c>
      <c r="E344" s="1" t="s">
        <v>582</v>
      </c>
      <c r="F344" s="1" t="s">
        <v>585</v>
      </c>
      <c r="G344" s="1" t="s">
        <v>14</v>
      </c>
      <c r="H344" s="1" t="s">
        <v>15</v>
      </c>
      <c r="I344" s="4" t="str">
        <f t="shared" si="14"/>
        <v>Link</v>
      </c>
      <c r="J344">
        <v>0</v>
      </c>
      <c r="K344">
        <v>18</v>
      </c>
      <c r="L344">
        <v>4.34</v>
      </c>
      <c r="M344">
        <v>0.52</v>
      </c>
      <c r="N344">
        <f>17/18</f>
        <v>0.94444444444444442</v>
      </c>
      <c r="O344">
        <v>4.76</v>
      </c>
      <c r="P344">
        <v>0.56000000000000005</v>
      </c>
      <c r="Q344">
        <v>5</v>
      </c>
      <c r="R344">
        <f>17/18</f>
        <v>0.94444444444444442</v>
      </c>
      <c r="S344">
        <v>4.88</v>
      </c>
      <c r="T344">
        <v>0.5</v>
      </c>
      <c r="U344">
        <v>5</v>
      </c>
      <c r="V344">
        <f>16/18</f>
        <v>0.88888888888888884</v>
      </c>
      <c r="W344">
        <v>4.3099999999999996</v>
      </c>
      <c r="X344">
        <v>0.6</v>
      </c>
      <c r="Y344">
        <v>4</v>
      </c>
      <c r="Z344">
        <f>16/18</f>
        <v>0.88888888888888884</v>
      </c>
      <c r="AA344">
        <v>4.87</v>
      </c>
      <c r="AB344">
        <v>0.35</v>
      </c>
      <c r="AC344">
        <v>5</v>
      </c>
      <c r="AD344">
        <f>16/18</f>
        <v>0.88888888888888884</v>
      </c>
      <c r="AE344">
        <v>4.6900000000000004</v>
      </c>
      <c r="AF344">
        <v>0.48</v>
      </c>
      <c r="AG344">
        <v>5</v>
      </c>
      <c r="AH344">
        <f>16/18</f>
        <v>0.88888888888888884</v>
      </c>
      <c r="AI344">
        <v>2.56</v>
      </c>
      <c r="AJ344">
        <v>0.63</v>
      </c>
      <c r="AK344">
        <v>3</v>
      </c>
      <c r="AL344">
        <f>16/18</f>
        <v>0.88888888888888884</v>
      </c>
    </row>
    <row r="345" spans="1:38" x14ac:dyDescent="0.25">
      <c r="A345" s="1" t="s">
        <v>8</v>
      </c>
      <c r="B345" s="1" t="s">
        <v>568</v>
      </c>
      <c r="C345" s="1" t="s">
        <v>587</v>
      </c>
      <c r="D345" s="1" t="s">
        <v>11</v>
      </c>
      <c r="E345" s="1" t="s">
        <v>588</v>
      </c>
      <c r="F345" s="1" t="s">
        <v>584</v>
      </c>
      <c r="G345" s="1" t="s">
        <v>14</v>
      </c>
      <c r="H345" s="1" t="s">
        <v>15</v>
      </c>
      <c r="I345" s="4" t="str">
        <f t="shared" si="14"/>
        <v>Link</v>
      </c>
      <c r="J345">
        <v>0</v>
      </c>
      <c r="K345">
        <v>8</v>
      </c>
      <c r="L345">
        <v>4.4400000000000004</v>
      </c>
      <c r="M345">
        <v>0.66</v>
      </c>
      <c r="N345">
        <v>1</v>
      </c>
      <c r="O345">
        <v>4.75</v>
      </c>
      <c r="P345">
        <v>0.46</v>
      </c>
      <c r="Q345">
        <v>5</v>
      </c>
      <c r="R345">
        <v>1</v>
      </c>
      <c r="S345">
        <v>4.63</v>
      </c>
      <c r="T345">
        <v>0.74</v>
      </c>
      <c r="U345">
        <v>5</v>
      </c>
      <c r="V345">
        <v>1</v>
      </c>
      <c r="W345">
        <v>4.5</v>
      </c>
      <c r="X345">
        <v>0.76</v>
      </c>
      <c r="Y345">
        <v>5</v>
      </c>
      <c r="Z345">
        <v>1</v>
      </c>
      <c r="AA345">
        <v>4.63</v>
      </c>
      <c r="AB345">
        <v>0.74</v>
      </c>
      <c r="AC345">
        <v>5</v>
      </c>
      <c r="AD345">
        <v>1</v>
      </c>
      <c r="AE345">
        <v>4.88</v>
      </c>
      <c r="AF345">
        <v>0.35</v>
      </c>
      <c r="AG345">
        <v>5</v>
      </c>
      <c r="AH345">
        <v>1</v>
      </c>
      <c r="AI345">
        <v>3.25</v>
      </c>
      <c r="AJ345">
        <v>0.89</v>
      </c>
      <c r="AK345">
        <v>3</v>
      </c>
      <c r="AL345">
        <v>1</v>
      </c>
    </row>
    <row r="346" spans="1:38" x14ac:dyDescent="0.25">
      <c r="A346" s="1" t="s">
        <v>8</v>
      </c>
      <c r="B346" s="1" t="s">
        <v>568</v>
      </c>
      <c r="C346" s="1" t="s">
        <v>587</v>
      </c>
      <c r="D346" s="1" t="s">
        <v>16</v>
      </c>
      <c r="E346" s="1" t="s">
        <v>588</v>
      </c>
      <c r="F346" s="1" t="s">
        <v>583</v>
      </c>
      <c r="G346" s="1" t="s">
        <v>14</v>
      </c>
      <c r="H346" s="1" t="s">
        <v>15</v>
      </c>
      <c r="I346" s="4" t="str">
        <f t="shared" si="14"/>
        <v>Link</v>
      </c>
      <c r="J346">
        <v>0</v>
      </c>
      <c r="K346">
        <v>12</v>
      </c>
      <c r="L346">
        <v>4.32</v>
      </c>
      <c r="M346">
        <v>0.5</v>
      </c>
      <c r="N346">
        <v>1</v>
      </c>
      <c r="O346">
        <v>4.55</v>
      </c>
      <c r="P346">
        <v>0.52</v>
      </c>
      <c r="Q346">
        <v>5</v>
      </c>
      <c r="R346">
        <f>11/12</f>
        <v>0.91666666666666663</v>
      </c>
      <c r="S346">
        <v>4.45</v>
      </c>
      <c r="T346">
        <v>0.52</v>
      </c>
      <c r="U346">
        <v>4</v>
      </c>
      <c r="V346">
        <f>11/12</f>
        <v>0.91666666666666663</v>
      </c>
      <c r="W346">
        <v>4.09</v>
      </c>
      <c r="X346">
        <v>0.7</v>
      </c>
      <c r="Y346">
        <v>4</v>
      </c>
      <c r="Z346">
        <f>11/12</f>
        <v>0.91666666666666663</v>
      </c>
      <c r="AA346">
        <v>4.6399999999999997</v>
      </c>
      <c r="AB346">
        <v>0.5</v>
      </c>
      <c r="AC346">
        <v>5</v>
      </c>
      <c r="AD346">
        <f>11/12</f>
        <v>0.91666666666666663</v>
      </c>
      <c r="AE346">
        <v>4.91</v>
      </c>
      <c r="AF346">
        <v>0.3</v>
      </c>
      <c r="AG346">
        <v>5</v>
      </c>
      <c r="AH346">
        <f>11/12</f>
        <v>0.91666666666666663</v>
      </c>
      <c r="AI346">
        <v>3.27</v>
      </c>
      <c r="AJ346">
        <v>0.47</v>
      </c>
      <c r="AK346">
        <v>3</v>
      </c>
      <c r="AL346">
        <f>11/12</f>
        <v>0.91666666666666663</v>
      </c>
    </row>
    <row r="347" spans="1:38" x14ac:dyDescent="0.25">
      <c r="A347" s="1" t="s">
        <v>8</v>
      </c>
      <c r="B347" s="1" t="s">
        <v>568</v>
      </c>
      <c r="C347" s="1" t="s">
        <v>587</v>
      </c>
      <c r="D347" s="1" t="s">
        <v>17</v>
      </c>
      <c r="E347" s="1" t="s">
        <v>588</v>
      </c>
      <c r="F347" s="1" t="s">
        <v>586</v>
      </c>
      <c r="G347" s="1" t="s">
        <v>14</v>
      </c>
      <c r="H347" s="1" t="s">
        <v>15</v>
      </c>
      <c r="I347" s="4" t="str">
        <f t="shared" si="14"/>
        <v>Link</v>
      </c>
      <c r="J347">
        <v>0</v>
      </c>
      <c r="K347">
        <v>9</v>
      </c>
      <c r="L347">
        <v>3.79</v>
      </c>
      <c r="M347">
        <v>0.83</v>
      </c>
      <c r="N347">
        <v>1</v>
      </c>
      <c r="O347">
        <v>4.25</v>
      </c>
      <c r="P347">
        <v>0.71</v>
      </c>
      <c r="Q347">
        <v>4</v>
      </c>
      <c r="R347">
        <v>1</v>
      </c>
      <c r="S347">
        <v>4.25</v>
      </c>
      <c r="T347">
        <v>0.71</v>
      </c>
      <c r="U347">
        <v>4</v>
      </c>
      <c r="V347">
        <v>1</v>
      </c>
      <c r="W347">
        <v>3.5</v>
      </c>
      <c r="X347">
        <v>0.93</v>
      </c>
      <c r="Y347">
        <v>3.5</v>
      </c>
      <c r="Z347">
        <v>1</v>
      </c>
      <c r="AA347">
        <v>3.88</v>
      </c>
      <c r="AB347">
        <v>0.83</v>
      </c>
      <c r="AC347">
        <v>4</v>
      </c>
      <c r="AD347">
        <v>1</v>
      </c>
      <c r="AE347">
        <v>4.25</v>
      </c>
      <c r="AF347">
        <v>1.04</v>
      </c>
      <c r="AG347">
        <v>4.5</v>
      </c>
      <c r="AH347">
        <v>1</v>
      </c>
      <c r="AI347">
        <v>2.63</v>
      </c>
      <c r="AJ347">
        <v>0.74</v>
      </c>
      <c r="AK347">
        <v>3</v>
      </c>
      <c r="AL347">
        <v>1</v>
      </c>
    </row>
    <row r="348" spans="1:38" x14ac:dyDescent="0.25">
      <c r="A348" s="1" t="s">
        <v>8</v>
      </c>
      <c r="B348" s="1" t="s">
        <v>568</v>
      </c>
      <c r="C348" s="1" t="s">
        <v>587</v>
      </c>
      <c r="D348" s="1" t="s">
        <v>18</v>
      </c>
      <c r="E348" s="1" t="s">
        <v>588</v>
      </c>
      <c r="F348" s="1" t="s">
        <v>589</v>
      </c>
      <c r="G348" s="1" t="s">
        <v>14</v>
      </c>
      <c r="H348" s="1" t="s">
        <v>15</v>
      </c>
      <c r="I348" s="4" t="str">
        <f t="shared" si="14"/>
        <v>Link</v>
      </c>
      <c r="J348">
        <v>0</v>
      </c>
      <c r="K348">
        <v>13</v>
      </c>
      <c r="L348">
        <v>4.34</v>
      </c>
      <c r="M348">
        <v>0.63</v>
      </c>
      <c r="N348">
        <v>1</v>
      </c>
      <c r="O348">
        <v>4.83</v>
      </c>
      <c r="P348">
        <v>0.39</v>
      </c>
      <c r="Q348">
        <v>5</v>
      </c>
      <c r="R348">
        <f>12/13</f>
        <v>0.92307692307692313</v>
      </c>
      <c r="S348">
        <v>4.8499999999999996</v>
      </c>
      <c r="T348">
        <v>0.38</v>
      </c>
      <c r="U348">
        <v>5</v>
      </c>
      <c r="V348">
        <v>1</v>
      </c>
      <c r="W348">
        <v>4.33</v>
      </c>
      <c r="X348">
        <v>0.89</v>
      </c>
      <c r="Y348">
        <v>5</v>
      </c>
      <c r="Z348">
        <f>12/13</f>
        <v>0.92307692307692313</v>
      </c>
      <c r="AA348">
        <v>4.08</v>
      </c>
      <c r="AB348">
        <v>1.1200000000000001</v>
      </c>
      <c r="AC348">
        <v>4</v>
      </c>
      <c r="AD348">
        <v>1</v>
      </c>
      <c r="AE348">
        <v>4.8499999999999996</v>
      </c>
      <c r="AF348">
        <v>0.38</v>
      </c>
      <c r="AG348">
        <v>5</v>
      </c>
      <c r="AH348">
        <v>1</v>
      </c>
      <c r="AI348">
        <v>3.08</v>
      </c>
      <c r="AJ348">
        <v>0.64</v>
      </c>
      <c r="AK348">
        <v>3</v>
      </c>
      <c r="AL348">
        <v>1</v>
      </c>
    </row>
    <row r="349" spans="1:38" x14ac:dyDescent="0.25">
      <c r="A349" s="1" t="s">
        <v>8</v>
      </c>
      <c r="B349" s="1" t="s">
        <v>568</v>
      </c>
      <c r="C349" s="1" t="s">
        <v>590</v>
      </c>
      <c r="D349" s="1" t="s">
        <v>11</v>
      </c>
      <c r="E349" s="1" t="s">
        <v>591</v>
      </c>
      <c r="F349" s="1" t="s">
        <v>592</v>
      </c>
      <c r="G349" s="1" t="s">
        <v>14</v>
      </c>
      <c r="H349" s="1" t="s">
        <v>15</v>
      </c>
      <c r="I349" s="4" t="str">
        <f t="shared" si="14"/>
        <v>Link</v>
      </c>
      <c r="J349">
        <v>0</v>
      </c>
      <c r="K349">
        <v>26</v>
      </c>
      <c r="L349">
        <v>3.33</v>
      </c>
      <c r="M349">
        <v>1.1599999999999999</v>
      </c>
      <c r="N349">
        <v>1</v>
      </c>
      <c r="O349">
        <v>3.27</v>
      </c>
      <c r="P349">
        <v>1</v>
      </c>
      <c r="Q349">
        <v>3</v>
      </c>
      <c r="R349">
        <v>1</v>
      </c>
      <c r="S349">
        <v>3.5</v>
      </c>
      <c r="T349">
        <v>0.99</v>
      </c>
      <c r="U349">
        <v>4</v>
      </c>
      <c r="V349">
        <v>1</v>
      </c>
      <c r="W349">
        <v>3.23</v>
      </c>
      <c r="X349">
        <v>1.27</v>
      </c>
      <c r="Y349">
        <v>3.5</v>
      </c>
      <c r="Z349">
        <v>1</v>
      </c>
      <c r="AA349">
        <v>3</v>
      </c>
      <c r="AB349">
        <v>1.63</v>
      </c>
      <c r="AC349">
        <v>3</v>
      </c>
      <c r="AD349">
        <v>1</v>
      </c>
      <c r="AE349">
        <v>3.72</v>
      </c>
      <c r="AF349">
        <v>1.21</v>
      </c>
      <c r="AG349">
        <v>4</v>
      </c>
      <c r="AH349">
        <f>25/26</f>
        <v>0.96153846153846156</v>
      </c>
      <c r="AI349">
        <v>3.27</v>
      </c>
      <c r="AJ349">
        <v>0.87</v>
      </c>
      <c r="AK349">
        <v>3</v>
      </c>
      <c r="AL349">
        <v>1</v>
      </c>
    </row>
    <row r="350" spans="1:38" x14ac:dyDescent="0.25">
      <c r="A350" s="1" t="s">
        <v>8</v>
      </c>
      <c r="B350" s="1" t="s">
        <v>568</v>
      </c>
      <c r="C350" s="1" t="s">
        <v>590</v>
      </c>
      <c r="D350" s="1" t="s">
        <v>11</v>
      </c>
      <c r="E350" s="1" t="s">
        <v>591</v>
      </c>
      <c r="F350" s="1" t="s">
        <v>670</v>
      </c>
      <c r="G350" s="1" t="s">
        <v>14</v>
      </c>
      <c r="H350" s="1" t="s">
        <v>15</v>
      </c>
      <c r="I350" s="4" t="str">
        <f t="shared" ref="I350" si="15">HYPERLINK(_xlfn.CONCAT("https://asen-jhu.evaluationkit.com/Report/Public/Results?Course=",C350,".",D350,"&amp;Instructor=&amp;TermId=9198&amp;Year=&amp;AreaId=&amp;QuestionKey=&amp;Search=true"),"Link")</f>
        <v>Link</v>
      </c>
      <c r="J350">
        <v>0</v>
      </c>
      <c r="K350">
        <v>26</v>
      </c>
      <c r="L350">
        <v>3.3</v>
      </c>
      <c r="M350">
        <v>1.2</v>
      </c>
      <c r="N350">
        <v>1</v>
      </c>
      <c r="O350">
        <v>3.27</v>
      </c>
      <c r="P350">
        <v>1</v>
      </c>
      <c r="Q350">
        <v>3</v>
      </c>
      <c r="R350">
        <v>1</v>
      </c>
      <c r="S350">
        <v>3.31</v>
      </c>
      <c r="T350">
        <v>1.23</v>
      </c>
      <c r="U350">
        <v>4</v>
      </c>
      <c r="V350">
        <v>1</v>
      </c>
      <c r="W350">
        <v>3.23</v>
      </c>
      <c r="X350">
        <v>1.27</v>
      </c>
      <c r="Y350">
        <v>3.5</v>
      </c>
      <c r="Z350">
        <v>1</v>
      </c>
      <c r="AA350">
        <v>3</v>
      </c>
      <c r="AB350">
        <v>1.63</v>
      </c>
      <c r="AC350">
        <v>3</v>
      </c>
      <c r="AD350">
        <v>1</v>
      </c>
      <c r="AE350">
        <v>3.72</v>
      </c>
      <c r="AF350">
        <v>1.21</v>
      </c>
      <c r="AG350">
        <v>4</v>
      </c>
      <c r="AH350">
        <f>25/26</f>
        <v>0.96153846153846156</v>
      </c>
      <c r="AI350">
        <v>3.27</v>
      </c>
      <c r="AJ350">
        <v>0.87</v>
      </c>
      <c r="AK350">
        <v>3</v>
      </c>
      <c r="AL350">
        <v>1</v>
      </c>
    </row>
    <row r="351" spans="1:38" x14ac:dyDescent="0.25">
      <c r="A351" s="1" t="s">
        <v>8</v>
      </c>
      <c r="B351" s="1" t="s">
        <v>568</v>
      </c>
      <c r="C351" s="1" t="s">
        <v>590</v>
      </c>
      <c r="D351" s="1" t="s">
        <v>16</v>
      </c>
      <c r="E351" s="1" t="s">
        <v>591</v>
      </c>
      <c r="F351" s="1" t="s">
        <v>586</v>
      </c>
      <c r="G351" s="1" t="s">
        <v>14</v>
      </c>
      <c r="H351" s="1" t="s">
        <v>15</v>
      </c>
      <c r="I351" s="4" t="str">
        <f t="shared" si="14"/>
        <v>Link</v>
      </c>
      <c r="J351">
        <v>0</v>
      </c>
      <c r="K351">
        <v>22</v>
      </c>
      <c r="L351">
        <v>4.2699999999999996</v>
      </c>
      <c r="M351">
        <v>0.67</v>
      </c>
      <c r="N351">
        <f>20/22</f>
        <v>0.90909090909090906</v>
      </c>
      <c r="O351">
        <v>4.47</v>
      </c>
      <c r="P351">
        <v>0.61</v>
      </c>
      <c r="Q351">
        <v>5</v>
      </c>
      <c r="R351">
        <f>19/22</f>
        <v>0.86363636363636365</v>
      </c>
      <c r="S351">
        <v>4.68</v>
      </c>
      <c r="T351">
        <v>0.57999999999999996</v>
      </c>
      <c r="U351">
        <v>5</v>
      </c>
      <c r="V351">
        <f>19/22</f>
        <v>0.86363636363636365</v>
      </c>
      <c r="W351">
        <v>4.16</v>
      </c>
      <c r="X351">
        <v>0.6</v>
      </c>
      <c r="Y351">
        <v>4</v>
      </c>
      <c r="Z351">
        <f>19/22</f>
        <v>0.86363636363636365</v>
      </c>
      <c r="AA351">
        <v>4.5</v>
      </c>
      <c r="AB351">
        <v>0.71</v>
      </c>
      <c r="AC351">
        <v>4.5</v>
      </c>
      <c r="AD351">
        <f>19/22</f>
        <v>0.86363636363636365</v>
      </c>
      <c r="AE351">
        <v>4.53</v>
      </c>
      <c r="AF351">
        <v>0.77</v>
      </c>
      <c r="AG351">
        <v>5</v>
      </c>
      <c r="AH351">
        <f>19/22</f>
        <v>0.86363636363636365</v>
      </c>
      <c r="AI351">
        <v>3.26</v>
      </c>
      <c r="AJ351">
        <v>0.73</v>
      </c>
      <c r="AK351">
        <v>3</v>
      </c>
      <c r="AL351">
        <f>19/22</f>
        <v>0.86363636363636365</v>
      </c>
    </row>
    <row r="352" spans="1:38" x14ac:dyDescent="0.25">
      <c r="A352" s="1" t="s">
        <v>8</v>
      </c>
      <c r="B352" s="1" t="s">
        <v>568</v>
      </c>
      <c r="C352" s="1" t="s">
        <v>590</v>
      </c>
      <c r="D352" s="1" t="s">
        <v>16</v>
      </c>
      <c r="E352" s="1" t="s">
        <v>591</v>
      </c>
      <c r="F352" s="1" t="s">
        <v>670</v>
      </c>
      <c r="G352" s="1" t="s">
        <v>14</v>
      </c>
      <c r="H352" s="1" t="s">
        <v>15</v>
      </c>
      <c r="I352" s="4" t="str">
        <f t="shared" ref="I352" si="16">HYPERLINK(_xlfn.CONCAT("https://asen-jhu.evaluationkit.com/Report/Public/Results?Course=",C352,".",D352,"&amp;Instructor=&amp;TermId=9198&amp;Year=&amp;AreaId=&amp;QuestionKey=&amp;Search=true"),"Link")</f>
        <v>Link</v>
      </c>
      <c r="J352">
        <v>0</v>
      </c>
      <c r="K352">
        <v>22</v>
      </c>
      <c r="L352">
        <v>4.17</v>
      </c>
      <c r="M352">
        <v>0.76</v>
      </c>
      <c r="N352">
        <f>20/22</f>
        <v>0.90909090909090906</v>
      </c>
      <c r="O352">
        <v>4.47</v>
      </c>
      <c r="P352">
        <v>0.61</v>
      </c>
      <c r="Q352">
        <v>5</v>
      </c>
      <c r="R352">
        <f>19/22</f>
        <v>0.86363636363636365</v>
      </c>
      <c r="S352">
        <v>4.1100000000000003</v>
      </c>
      <c r="T352">
        <v>1.1499999999999999</v>
      </c>
      <c r="U352">
        <v>4</v>
      </c>
      <c r="V352">
        <f>19/22</f>
        <v>0.86363636363636365</v>
      </c>
      <c r="W352">
        <v>4.16</v>
      </c>
      <c r="X352">
        <v>0.6</v>
      </c>
      <c r="Y352">
        <v>4</v>
      </c>
      <c r="Z352">
        <f>19/22</f>
        <v>0.86363636363636365</v>
      </c>
      <c r="AA352">
        <v>4.5</v>
      </c>
      <c r="AB352">
        <v>0.71</v>
      </c>
      <c r="AC352">
        <v>4.5</v>
      </c>
      <c r="AD352">
        <f>19/22</f>
        <v>0.86363636363636365</v>
      </c>
      <c r="AE352">
        <v>4.53</v>
      </c>
      <c r="AF352">
        <v>0.77</v>
      </c>
      <c r="AG352">
        <v>5</v>
      </c>
      <c r="AH352">
        <f>19/22</f>
        <v>0.86363636363636365</v>
      </c>
      <c r="AI352">
        <v>3.26</v>
      </c>
      <c r="AJ352">
        <v>0.73</v>
      </c>
      <c r="AK352">
        <v>3</v>
      </c>
      <c r="AL352">
        <f>19/22</f>
        <v>0.86363636363636365</v>
      </c>
    </row>
    <row r="353" spans="1:38" x14ac:dyDescent="0.25">
      <c r="A353" s="1" t="s">
        <v>8</v>
      </c>
      <c r="B353" s="1" t="s">
        <v>568</v>
      </c>
      <c r="C353" s="1" t="s">
        <v>593</v>
      </c>
      <c r="D353" s="1" t="s">
        <v>11</v>
      </c>
      <c r="E353" s="1" t="s">
        <v>594</v>
      </c>
      <c r="F353" s="1" t="s">
        <v>595</v>
      </c>
      <c r="G353" s="1" t="s">
        <v>14</v>
      </c>
      <c r="H353" s="1" t="s">
        <v>15</v>
      </c>
      <c r="I353" s="4" t="str">
        <f t="shared" si="14"/>
        <v>Link</v>
      </c>
      <c r="J353">
        <v>0</v>
      </c>
      <c r="K353">
        <v>11</v>
      </c>
      <c r="L353">
        <v>3.83</v>
      </c>
      <c r="M353">
        <v>0.9</v>
      </c>
      <c r="N353">
        <v>1</v>
      </c>
      <c r="O353">
        <v>4.45</v>
      </c>
      <c r="P353">
        <v>0.82</v>
      </c>
      <c r="Q353">
        <v>5</v>
      </c>
      <c r="R353">
        <v>1</v>
      </c>
      <c r="S353">
        <v>4.45</v>
      </c>
      <c r="T353">
        <v>0.82</v>
      </c>
      <c r="U353">
        <v>5</v>
      </c>
      <c r="V353">
        <v>1</v>
      </c>
      <c r="W353">
        <v>3.09</v>
      </c>
      <c r="X353">
        <v>1.04</v>
      </c>
      <c r="Y353">
        <v>3</v>
      </c>
      <c r="Z353">
        <v>1</v>
      </c>
      <c r="AA353">
        <v>3.8</v>
      </c>
      <c r="AB353">
        <v>1.1000000000000001</v>
      </c>
      <c r="AC353">
        <v>3</v>
      </c>
      <c r="AD353">
        <v>1</v>
      </c>
      <c r="AE353">
        <v>4.55</v>
      </c>
      <c r="AF353">
        <v>0.82</v>
      </c>
      <c r="AG353">
        <v>5</v>
      </c>
      <c r="AH353">
        <v>1</v>
      </c>
      <c r="AI353">
        <v>2.64</v>
      </c>
      <c r="AJ353">
        <v>0.81</v>
      </c>
      <c r="AK353">
        <v>3</v>
      </c>
      <c r="AL353">
        <v>1</v>
      </c>
    </row>
    <row r="354" spans="1:38" x14ac:dyDescent="0.25">
      <c r="A354" s="1" t="s">
        <v>8</v>
      </c>
      <c r="B354" s="1" t="s">
        <v>596</v>
      </c>
      <c r="C354" s="1" t="s">
        <v>597</v>
      </c>
      <c r="D354" s="1" t="s">
        <v>11</v>
      </c>
      <c r="E354" s="1" t="s">
        <v>598</v>
      </c>
      <c r="F354" s="1" t="s">
        <v>599</v>
      </c>
      <c r="G354" s="1" t="s">
        <v>14</v>
      </c>
      <c r="H354" s="1" t="s">
        <v>15</v>
      </c>
      <c r="I354" s="4" t="str">
        <f t="shared" si="14"/>
        <v>Link</v>
      </c>
      <c r="J354">
        <v>1</v>
      </c>
    </row>
    <row r="355" spans="1:38" x14ac:dyDescent="0.25">
      <c r="A355" s="1" t="s">
        <v>8</v>
      </c>
      <c r="B355" s="1" t="s">
        <v>596</v>
      </c>
      <c r="C355" s="1" t="s">
        <v>597</v>
      </c>
      <c r="D355" s="1" t="s">
        <v>16</v>
      </c>
      <c r="E355" s="1" t="s">
        <v>598</v>
      </c>
      <c r="F355" s="1" t="s">
        <v>600</v>
      </c>
      <c r="G355" s="1" t="s">
        <v>14</v>
      </c>
      <c r="H355" s="1" t="s">
        <v>15</v>
      </c>
      <c r="I355" s="4" t="str">
        <f t="shared" si="14"/>
        <v>Link</v>
      </c>
      <c r="J355">
        <v>1</v>
      </c>
    </row>
    <row r="356" spans="1:38" x14ac:dyDescent="0.25">
      <c r="A356" s="1" t="s">
        <v>8</v>
      </c>
      <c r="B356" s="1" t="s">
        <v>596</v>
      </c>
      <c r="C356" s="1" t="s">
        <v>597</v>
      </c>
      <c r="D356" s="1" t="s">
        <v>17</v>
      </c>
      <c r="E356" s="1" t="s">
        <v>598</v>
      </c>
      <c r="F356" s="1" t="s">
        <v>601</v>
      </c>
      <c r="G356" s="1" t="s">
        <v>14</v>
      </c>
      <c r="H356" s="1" t="s">
        <v>15</v>
      </c>
      <c r="I356" s="4" t="str">
        <f t="shared" si="14"/>
        <v>Link</v>
      </c>
      <c r="J356">
        <v>1</v>
      </c>
    </row>
    <row r="357" spans="1:38" x14ac:dyDescent="0.25">
      <c r="A357" s="1" t="s">
        <v>8</v>
      </c>
      <c r="B357" s="1" t="s">
        <v>596</v>
      </c>
      <c r="C357" s="1" t="s">
        <v>597</v>
      </c>
      <c r="D357" s="1" t="s">
        <v>19</v>
      </c>
      <c r="E357" s="1" t="s">
        <v>598</v>
      </c>
      <c r="F357" s="1" t="s">
        <v>602</v>
      </c>
      <c r="G357" s="1" t="s">
        <v>14</v>
      </c>
      <c r="H357" s="1" t="s">
        <v>15</v>
      </c>
      <c r="I357" s="4" t="str">
        <f t="shared" si="14"/>
        <v>Link</v>
      </c>
      <c r="J357">
        <v>1</v>
      </c>
    </row>
    <row r="358" spans="1:38" x14ac:dyDescent="0.25">
      <c r="A358" s="1" t="s">
        <v>8</v>
      </c>
      <c r="B358" s="1" t="s">
        <v>596</v>
      </c>
      <c r="C358" s="1" t="s">
        <v>603</v>
      </c>
      <c r="D358" s="1" t="s">
        <v>11</v>
      </c>
      <c r="E358" s="1" t="s">
        <v>604</v>
      </c>
      <c r="F358" s="1" t="s">
        <v>599</v>
      </c>
      <c r="G358" s="1" t="s">
        <v>14</v>
      </c>
      <c r="H358" s="1" t="s">
        <v>15</v>
      </c>
      <c r="I358" s="4" t="str">
        <f t="shared" si="14"/>
        <v>Link</v>
      </c>
      <c r="J358">
        <v>0</v>
      </c>
      <c r="K358">
        <v>21</v>
      </c>
      <c r="L358">
        <v>4.28</v>
      </c>
      <c r="M358">
        <v>0.67</v>
      </c>
      <c r="N358">
        <v>1</v>
      </c>
      <c r="O358">
        <v>4.25</v>
      </c>
      <c r="P358">
        <v>0.72</v>
      </c>
      <c r="Q358">
        <v>4</v>
      </c>
      <c r="R358">
        <f>20/21</f>
        <v>0.95238095238095233</v>
      </c>
      <c r="S358">
        <v>4.9000000000000004</v>
      </c>
      <c r="T358">
        <v>0.31</v>
      </c>
      <c r="U358">
        <v>5</v>
      </c>
      <c r="V358">
        <f>20/21</f>
        <v>0.95238095238095233</v>
      </c>
      <c r="W358">
        <v>4.26</v>
      </c>
      <c r="X358">
        <v>0.65</v>
      </c>
      <c r="Y358">
        <v>4</v>
      </c>
      <c r="Z358">
        <f>20/21</f>
        <v>0.95238095238095233</v>
      </c>
      <c r="AA358">
        <v>3.83</v>
      </c>
      <c r="AB358">
        <v>1.1499999999999999</v>
      </c>
      <c r="AC358">
        <v>4</v>
      </c>
      <c r="AD358">
        <f>20/21</f>
        <v>0.95238095238095233</v>
      </c>
      <c r="AE358">
        <v>4.55</v>
      </c>
      <c r="AF358">
        <v>0.6</v>
      </c>
      <c r="AG358">
        <v>5</v>
      </c>
      <c r="AH358">
        <f>20/21</f>
        <v>0.95238095238095233</v>
      </c>
      <c r="AI358">
        <v>4.25</v>
      </c>
      <c r="AJ358">
        <v>0.79</v>
      </c>
      <c r="AK358">
        <v>4</v>
      </c>
      <c r="AL358">
        <f>20/21</f>
        <v>0.95238095238095233</v>
      </c>
    </row>
    <row r="359" spans="1:38" x14ac:dyDescent="0.25">
      <c r="A359" s="1" t="s">
        <v>8</v>
      </c>
      <c r="B359" s="1" t="s">
        <v>596</v>
      </c>
      <c r="C359" s="1" t="s">
        <v>603</v>
      </c>
      <c r="D359" s="1" t="s">
        <v>11</v>
      </c>
      <c r="E359" s="1" t="s">
        <v>604</v>
      </c>
      <c r="F359" s="1" t="s">
        <v>601</v>
      </c>
      <c r="G359" s="1" t="s">
        <v>14</v>
      </c>
      <c r="H359" s="1" t="s">
        <v>15</v>
      </c>
      <c r="I359" s="4" t="str">
        <f t="shared" ref="I359:I360" si="17">HYPERLINK(_xlfn.CONCAT("https://asen-jhu.evaluationkit.com/Report/Public/Results?Course=",C359,".",D359,"&amp;Instructor=&amp;TermId=9198&amp;Year=&amp;AreaId=&amp;QuestionKey=&amp;Search=true"),"Link")</f>
        <v>Link</v>
      </c>
      <c r="J359">
        <v>0</v>
      </c>
      <c r="K359">
        <v>21</v>
      </c>
      <c r="L359">
        <v>4.17</v>
      </c>
      <c r="M359">
        <v>0.76</v>
      </c>
      <c r="N359">
        <v>1</v>
      </c>
      <c r="O359">
        <v>4.25</v>
      </c>
      <c r="P359">
        <v>0.72</v>
      </c>
      <c r="Q359">
        <v>4</v>
      </c>
      <c r="R359">
        <f>20/21</f>
        <v>0.95238095238095233</v>
      </c>
      <c r="S359">
        <v>4.3499999999999996</v>
      </c>
      <c r="T359">
        <v>0.79</v>
      </c>
      <c r="U359">
        <v>4</v>
      </c>
      <c r="V359">
        <f>20/21</f>
        <v>0.95238095238095233</v>
      </c>
      <c r="W359">
        <v>4.26</v>
      </c>
      <c r="X359">
        <v>0.65</v>
      </c>
      <c r="Y359">
        <v>4</v>
      </c>
      <c r="Z359">
        <f>20/21</f>
        <v>0.95238095238095233</v>
      </c>
      <c r="AA359">
        <v>3.83</v>
      </c>
      <c r="AB359">
        <v>1.1499999999999999</v>
      </c>
      <c r="AC359">
        <v>4</v>
      </c>
      <c r="AD359">
        <f>20/21</f>
        <v>0.95238095238095233</v>
      </c>
      <c r="AE359">
        <v>4.55</v>
      </c>
      <c r="AF359">
        <v>0.6</v>
      </c>
      <c r="AG359">
        <v>5</v>
      </c>
      <c r="AH359">
        <f>20/21</f>
        <v>0.95238095238095233</v>
      </c>
      <c r="AI359">
        <v>4.25</v>
      </c>
      <c r="AJ359">
        <v>0.79</v>
      </c>
      <c r="AK359">
        <v>4</v>
      </c>
      <c r="AL359">
        <f>20/21</f>
        <v>0.95238095238095233</v>
      </c>
    </row>
    <row r="360" spans="1:38" x14ac:dyDescent="0.25">
      <c r="A360" s="1" t="s">
        <v>8</v>
      </c>
      <c r="B360" s="1" t="s">
        <v>596</v>
      </c>
      <c r="C360" s="1" t="s">
        <v>603</v>
      </c>
      <c r="D360" s="1" t="s">
        <v>11</v>
      </c>
      <c r="E360" s="1" t="s">
        <v>604</v>
      </c>
      <c r="F360" s="1" t="s">
        <v>669</v>
      </c>
      <c r="G360" s="1" t="s">
        <v>14</v>
      </c>
      <c r="H360" s="1" t="s">
        <v>15</v>
      </c>
      <c r="I360" s="4" t="str">
        <f t="shared" si="17"/>
        <v>Link</v>
      </c>
      <c r="J360">
        <v>0</v>
      </c>
      <c r="K360">
        <v>21</v>
      </c>
      <c r="L360">
        <v>4.1500000000000004</v>
      </c>
      <c r="M360">
        <v>0.78</v>
      </c>
      <c r="N360">
        <v>1</v>
      </c>
      <c r="O360">
        <v>4.25</v>
      </c>
      <c r="P360">
        <v>0.72</v>
      </c>
      <c r="Q360">
        <v>4</v>
      </c>
      <c r="R360">
        <f>20/21</f>
        <v>0.95238095238095233</v>
      </c>
      <c r="S360">
        <v>4.08</v>
      </c>
      <c r="T360">
        <v>1</v>
      </c>
      <c r="U360">
        <v>4</v>
      </c>
      <c r="V360">
        <f>20/21</f>
        <v>0.95238095238095233</v>
      </c>
      <c r="W360">
        <v>4.26</v>
      </c>
      <c r="X360">
        <v>0.65</v>
      </c>
      <c r="Y360">
        <v>4</v>
      </c>
      <c r="Z360">
        <f>20/21</f>
        <v>0.95238095238095233</v>
      </c>
      <c r="AA360">
        <v>3.83</v>
      </c>
      <c r="AB360">
        <v>1.1499999999999999</v>
      </c>
      <c r="AC360">
        <v>4</v>
      </c>
      <c r="AD360">
        <f>20/21</f>
        <v>0.95238095238095233</v>
      </c>
      <c r="AE360">
        <v>4.55</v>
      </c>
      <c r="AF360">
        <v>0.6</v>
      </c>
      <c r="AG360">
        <v>5</v>
      </c>
      <c r="AH360">
        <f>20/21</f>
        <v>0.95238095238095233</v>
      </c>
      <c r="AI360">
        <v>4.25</v>
      </c>
      <c r="AJ360">
        <v>0.79</v>
      </c>
      <c r="AK360">
        <v>4</v>
      </c>
      <c r="AL360">
        <f>20/21</f>
        <v>0.95238095238095233</v>
      </c>
    </row>
    <row r="361" spans="1:38" x14ac:dyDescent="0.25">
      <c r="A361" s="1" t="s">
        <v>8</v>
      </c>
      <c r="B361" s="1" t="s">
        <v>596</v>
      </c>
      <c r="C361" s="1" t="s">
        <v>603</v>
      </c>
      <c r="D361" s="1" t="s">
        <v>16</v>
      </c>
      <c r="E361" s="1" t="s">
        <v>604</v>
      </c>
      <c r="F361" s="1" t="s">
        <v>600</v>
      </c>
      <c r="G361" s="1" t="s">
        <v>14</v>
      </c>
      <c r="H361" s="1" t="s">
        <v>15</v>
      </c>
      <c r="I361" s="4" t="str">
        <f t="shared" si="14"/>
        <v>Link</v>
      </c>
      <c r="J361">
        <v>1</v>
      </c>
    </row>
    <row r="362" spans="1:38" x14ac:dyDescent="0.25">
      <c r="A362" s="1" t="s">
        <v>8</v>
      </c>
      <c r="B362" s="1" t="s">
        <v>596</v>
      </c>
      <c r="C362" s="1" t="s">
        <v>603</v>
      </c>
      <c r="D362" s="1" t="s">
        <v>17</v>
      </c>
      <c r="E362" s="1" t="s">
        <v>604</v>
      </c>
      <c r="F362" s="1" t="s">
        <v>599</v>
      </c>
      <c r="G362" s="1" t="s">
        <v>14</v>
      </c>
      <c r="H362" s="1" t="s">
        <v>15</v>
      </c>
      <c r="I362" s="4" t="str">
        <f t="shared" ref="I362:I363" si="18">HYPERLINK(_xlfn.CONCAT("https://asen-jhu.evaluationkit.com/Report/Public/Results?Course=",C362,".",D362,"&amp;Instructor=&amp;TermId=9198&amp;Year=&amp;AreaId=&amp;QuestionKey=&amp;Search=true"),"Link")</f>
        <v>Link</v>
      </c>
      <c r="J362">
        <v>0</v>
      </c>
      <c r="K362">
        <v>14</v>
      </c>
      <c r="L362">
        <v>3.9</v>
      </c>
      <c r="M362">
        <v>1.05</v>
      </c>
      <c r="N362">
        <f>12/14</f>
        <v>0.8571428571428571</v>
      </c>
      <c r="O362">
        <v>3.42</v>
      </c>
      <c r="P362">
        <v>1.31</v>
      </c>
      <c r="Q362">
        <v>3.5</v>
      </c>
      <c r="R362">
        <f>12/14</f>
        <v>0.8571428571428571</v>
      </c>
      <c r="S362">
        <v>3.83</v>
      </c>
      <c r="T362">
        <v>1.27</v>
      </c>
      <c r="U362">
        <v>4</v>
      </c>
      <c r="V362">
        <f>12/14</f>
        <v>0.8571428571428571</v>
      </c>
      <c r="W362">
        <v>3.92</v>
      </c>
      <c r="X362">
        <v>1</v>
      </c>
      <c r="Y362">
        <v>4</v>
      </c>
      <c r="Z362">
        <f>12/14</f>
        <v>0.8571428571428571</v>
      </c>
      <c r="AA362">
        <v>3.56</v>
      </c>
      <c r="AB362">
        <v>1.01</v>
      </c>
      <c r="AC362">
        <v>3</v>
      </c>
      <c r="AD362">
        <f>12/14</f>
        <v>0.8571428571428571</v>
      </c>
      <c r="AE362">
        <v>3.92</v>
      </c>
      <c r="AF362">
        <v>1.24</v>
      </c>
      <c r="AG362">
        <v>4</v>
      </c>
      <c r="AH362">
        <f>12/14</f>
        <v>0.8571428571428571</v>
      </c>
      <c r="AI362">
        <v>4.75</v>
      </c>
      <c r="AJ362">
        <v>0.45</v>
      </c>
      <c r="AK362">
        <v>5</v>
      </c>
      <c r="AL362">
        <f>12/14</f>
        <v>0.8571428571428571</v>
      </c>
    </row>
    <row r="363" spans="1:38" x14ac:dyDescent="0.25">
      <c r="A363" s="1" t="s">
        <v>8</v>
      </c>
      <c r="B363" s="1" t="s">
        <v>596</v>
      </c>
      <c r="C363" s="1" t="s">
        <v>603</v>
      </c>
      <c r="D363" s="1" t="s">
        <v>17</v>
      </c>
      <c r="E363" s="1" t="s">
        <v>604</v>
      </c>
      <c r="F363" s="1" t="s">
        <v>602</v>
      </c>
      <c r="G363" s="1" t="s">
        <v>14</v>
      </c>
      <c r="H363" s="1" t="s">
        <v>15</v>
      </c>
      <c r="I363" s="4" t="str">
        <f t="shared" si="18"/>
        <v>Link</v>
      </c>
      <c r="J363">
        <v>0</v>
      </c>
      <c r="K363">
        <v>14</v>
      </c>
      <c r="L363">
        <v>3.9</v>
      </c>
      <c r="M363">
        <v>1.01</v>
      </c>
      <c r="N363">
        <f>12/14</f>
        <v>0.8571428571428571</v>
      </c>
      <c r="O363">
        <v>3.42</v>
      </c>
      <c r="P363">
        <v>1.31</v>
      </c>
      <c r="Q363">
        <v>3.5</v>
      </c>
      <c r="R363">
        <f>12/14</f>
        <v>0.8571428571428571</v>
      </c>
      <c r="S363">
        <v>3.86</v>
      </c>
      <c r="T363">
        <v>1.07</v>
      </c>
      <c r="U363">
        <v>4</v>
      </c>
      <c r="V363">
        <f>12/14</f>
        <v>0.8571428571428571</v>
      </c>
      <c r="W363">
        <v>3.92</v>
      </c>
      <c r="X363">
        <v>1</v>
      </c>
      <c r="Y363">
        <v>4</v>
      </c>
      <c r="Z363">
        <f>12/14</f>
        <v>0.8571428571428571</v>
      </c>
      <c r="AA363">
        <v>3.56</v>
      </c>
      <c r="AB363">
        <v>1.01</v>
      </c>
      <c r="AC363">
        <v>3</v>
      </c>
      <c r="AD363">
        <f>12/14</f>
        <v>0.8571428571428571</v>
      </c>
      <c r="AE363">
        <v>3.92</v>
      </c>
      <c r="AF363">
        <v>1.24</v>
      </c>
      <c r="AG363">
        <v>4</v>
      </c>
      <c r="AH363">
        <f>12/14</f>
        <v>0.8571428571428571</v>
      </c>
      <c r="AI363">
        <v>4.75</v>
      </c>
      <c r="AJ363">
        <v>0.45</v>
      </c>
      <c r="AK363">
        <v>5</v>
      </c>
      <c r="AL363">
        <f>12/14</f>
        <v>0.8571428571428571</v>
      </c>
    </row>
    <row r="364" spans="1:38" x14ac:dyDescent="0.25">
      <c r="A364" s="1" t="s">
        <v>8</v>
      </c>
      <c r="B364" s="1" t="s">
        <v>596</v>
      </c>
      <c r="C364" s="1" t="s">
        <v>603</v>
      </c>
      <c r="D364" s="1" t="s">
        <v>17</v>
      </c>
      <c r="E364" s="1" t="s">
        <v>604</v>
      </c>
      <c r="F364" s="1" t="s">
        <v>669</v>
      </c>
      <c r="G364" s="1" t="s">
        <v>14</v>
      </c>
      <c r="H364" s="1" t="s">
        <v>15</v>
      </c>
      <c r="I364" s="4" t="str">
        <f t="shared" si="14"/>
        <v>Link</v>
      </c>
      <c r="J364">
        <v>0</v>
      </c>
      <c r="K364">
        <v>14</v>
      </c>
      <c r="L364">
        <v>3.86</v>
      </c>
      <c r="M364">
        <v>1</v>
      </c>
      <c r="N364">
        <f>12/14</f>
        <v>0.8571428571428571</v>
      </c>
      <c r="O364">
        <v>3.42</v>
      </c>
      <c r="P364">
        <v>1.31</v>
      </c>
      <c r="Q364">
        <v>3.5</v>
      </c>
      <c r="R364">
        <f>12/14</f>
        <v>0.8571428571428571</v>
      </c>
      <c r="S364">
        <v>3.58</v>
      </c>
      <c r="T364">
        <v>1</v>
      </c>
      <c r="U364">
        <v>3</v>
      </c>
      <c r="V364">
        <f>12/14</f>
        <v>0.8571428571428571</v>
      </c>
      <c r="W364">
        <v>3.92</v>
      </c>
      <c r="X364">
        <v>1</v>
      </c>
      <c r="Y364">
        <v>4</v>
      </c>
      <c r="Z364">
        <f>12/14</f>
        <v>0.8571428571428571</v>
      </c>
      <c r="AA364">
        <v>3.56</v>
      </c>
      <c r="AB364">
        <v>1.01</v>
      </c>
      <c r="AC364">
        <v>3</v>
      </c>
      <c r="AD364">
        <f>12/14</f>
        <v>0.8571428571428571</v>
      </c>
      <c r="AE364">
        <v>3.92</v>
      </c>
      <c r="AF364">
        <v>1.24</v>
      </c>
      <c r="AG364">
        <v>4</v>
      </c>
      <c r="AH364">
        <f>12/14</f>
        <v>0.8571428571428571</v>
      </c>
      <c r="AI364">
        <v>4.75</v>
      </c>
      <c r="AJ364">
        <v>0.45</v>
      </c>
      <c r="AK364">
        <v>5</v>
      </c>
      <c r="AL364">
        <f>12/14</f>
        <v>0.8571428571428571</v>
      </c>
    </row>
    <row r="365" spans="1:38" x14ac:dyDescent="0.25">
      <c r="A365" s="1" t="s">
        <v>8</v>
      </c>
      <c r="B365" s="1" t="s">
        <v>596</v>
      </c>
      <c r="C365" s="1" t="s">
        <v>603</v>
      </c>
      <c r="D365" s="1" t="s">
        <v>19</v>
      </c>
      <c r="E365" s="1" t="s">
        <v>604</v>
      </c>
      <c r="F365" s="1" t="s">
        <v>602</v>
      </c>
      <c r="G365" s="1" t="s">
        <v>14</v>
      </c>
      <c r="H365" s="1" t="s">
        <v>15</v>
      </c>
      <c r="I365" s="4" t="str">
        <f t="shared" si="14"/>
        <v>Link</v>
      </c>
      <c r="J365">
        <v>0</v>
      </c>
      <c r="K365">
        <v>16</v>
      </c>
      <c r="L365">
        <v>4.26</v>
      </c>
      <c r="M365">
        <v>0.77</v>
      </c>
      <c r="N365">
        <f>15/16</f>
        <v>0.9375</v>
      </c>
      <c r="O365">
        <v>3.93</v>
      </c>
      <c r="P365">
        <v>0.7</v>
      </c>
      <c r="Q365">
        <v>4</v>
      </c>
      <c r="R365">
        <f>15/16</f>
        <v>0.9375</v>
      </c>
      <c r="S365">
        <v>4.33</v>
      </c>
      <c r="T365">
        <v>0.82</v>
      </c>
      <c r="U365">
        <v>4</v>
      </c>
      <c r="V365">
        <f>15/16</f>
        <v>0.9375</v>
      </c>
      <c r="W365">
        <v>4.47</v>
      </c>
      <c r="X365">
        <v>0.52</v>
      </c>
      <c r="Y365">
        <v>4</v>
      </c>
      <c r="Z365">
        <f>15/16</f>
        <v>0.9375</v>
      </c>
      <c r="AA365">
        <v>4.08</v>
      </c>
      <c r="AB365">
        <v>1.24</v>
      </c>
      <c r="AC365">
        <v>4.5</v>
      </c>
      <c r="AD365">
        <f>15/16</f>
        <v>0.9375</v>
      </c>
      <c r="AE365">
        <v>4.5999999999999996</v>
      </c>
      <c r="AF365">
        <v>0.51</v>
      </c>
      <c r="AG365">
        <v>5</v>
      </c>
      <c r="AH365">
        <f>15/16</f>
        <v>0.9375</v>
      </c>
      <c r="AI365">
        <v>4.13</v>
      </c>
      <c r="AJ365">
        <v>0.83</v>
      </c>
      <c r="AK365">
        <v>4</v>
      </c>
      <c r="AL365">
        <f>15/16</f>
        <v>0.9375</v>
      </c>
    </row>
    <row r="366" spans="1:38" x14ac:dyDescent="0.25">
      <c r="A366" s="1" t="s">
        <v>8</v>
      </c>
      <c r="B366" s="1" t="s">
        <v>596</v>
      </c>
      <c r="C366" s="1" t="s">
        <v>603</v>
      </c>
      <c r="D366" s="1" t="s">
        <v>19</v>
      </c>
      <c r="E366" s="1" t="s">
        <v>604</v>
      </c>
      <c r="F366" s="1" t="s">
        <v>600</v>
      </c>
      <c r="G366" s="1" t="s">
        <v>14</v>
      </c>
      <c r="H366" s="1" t="s">
        <v>15</v>
      </c>
      <c r="I366" s="4" t="str">
        <f t="shared" ref="I366" si="19">HYPERLINK(_xlfn.CONCAT("https://asen-jhu.evaluationkit.com/Report/Public/Results?Course=",C366,".",D366,"&amp;Instructor=&amp;TermId=9198&amp;Year=&amp;AreaId=&amp;QuestionKey=&amp;Search=true"),"Link")</f>
        <v>Link</v>
      </c>
      <c r="J366">
        <v>0</v>
      </c>
      <c r="K366">
        <v>16</v>
      </c>
      <c r="L366">
        <v>4.26</v>
      </c>
      <c r="M366">
        <v>0.78</v>
      </c>
      <c r="N366">
        <f>15/16</f>
        <v>0.9375</v>
      </c>
      <c r="O366">
        <v>3.93</v>
      </c>
      <c r="P366">
        <v>0.7</v>
      </c>
      <c r="Q366">
        <v>4</v>
      </c>
      <c r="R366">
        <f>15/16</f>
        <v>0.9375</v>
      </c>
      <c r="S366">
        <v>4.33</v>
      </c>
      <c r="T366">
        <v>0.9</v>
      </c>
      <c r="U366">
        <v>5</v>
      </c>
      <c r="V366">
        <f>15/16</f>
        <v>0.9375</v>
      </c>
      <c r="W366">
        <v>4.47</v>
      </c>
      <c r="X366">
        <v>0.52</v>
      </c>
      <c r="Y366">
        <v>4</v>
      </c>
      <c r="Z366">
        <f>15/16</f>
        <v>0.9375</v>
      </c>
      <c r="AA366">
        <v>4.08</v>
      </c>
      <c r="AB366">
        <v>1.24</v>
      </c>
      <c r="AC366">
        <v>4.5</v>
      </c>
      <c r="AD366">
        <f>15/16</f>
        <v>0.9375</v>
      </c>
      <c r="AE366">
        <v>4.5999999999999996</v>
      </c>
      <c r="AF366">
        <v>0.51</v>
      </c>
      <c r="AG366">
        <v>5</v>
      </c>
      <c r="AH366">
        <f>15/16</f>
        <v>0.9375</v>
      </c>
      <c r="AI366">
        <v>4.0999999999999996</v>
      </c>
      <c r="AJ366">
        <v>0.83</v>
      </c>
      <c r="AK366">
        <v>4</v>
      </c>
      <c r="AL366">
        <f>15/16</f>
        <v>0.9375</v>
      </c>
    </row>
    <row r="367" spans="1:38" x14ac:dyDescent="0.25">
      <c r="A367" s="1" t="s">
        <v>8</v>
      </c>
      <c r="B367" s="1" t="s">
        <v>605</v>
      </c>
      <c r="C367" s="1" t="s">
        <v>606</v>
      </c>
      <c r="D367" s="1" t="s">
        <v>11</v>
      </c>
      <c r="E367" s="1" t="s">
        <v>607</v>
      </c>
      <c r="F367" s="1" t="s">
        <v>608</v>
      </c>
      <c r="G367" s="1" t="s">
        <v>14</v>
      </c>
      <c r="H367" s="1" t="s">
        <v>15</v>
      </c>
      <c r="I367" s="4" t="str">
        <f t="shared" si="14"/>
        <v>Link</v>
      </c>
      <c r="J367">
        <v>0</v>
      </c>
      <c r="K367">
        <v>24</v>
      </c>
      <c r="L367">
        <v>4.4000000000000004</v>
      </c>
      <c r="M367">
        <v>0.53</v>
      </c>
      <c r="N367">
        <v>1</v>
      </c>
      <c r="O367">
        <v>4.71</v>
      </c>
      <c r="P367">
        <v>0.69</v>
      </c>
      <c r="Q367">
        <v>5</v>
      </c>
      <c r="R367">
        <v>1</v>
      </c>
      <c r="S367">
        <v>4.75</v>
      </c>
      <c r="T367">
        <v>0.53</v>
      </c>
      <c r="U367">
        <v>5</v>
      </c>
      <c r="V367">
        <v>1</v>
      </c>
      <c r="W367">
        <v>4.54</v>
      </c>
      <c r="X367">
        <v>0.78</v>
      </c>
      <c r="Y367">
        <v>5</v>
      </c>
      <c r="Z367">
        <v>1</v>
      </c>
      <c r="AA367">
        <v>5</v>
      </c>
      <c r="AB367">
        <v>0</v>
      </c>
      <c r="AC367">
        <v>5</v>
      </c>
      <c r="AD367">
        <f>22/24</f>
        <v>0.91666666666666663</v>
      </c>
      <c r="AE367">
        <v>4.71</v>
      </c>
      <c r="AF367">
        <v>0.55000000000000004</v>
      </c>
      <c r="AG367">
        <v>5</v>
      </c>
      <c r="AH367">
        <v>1</v>
      </c>
      <c r="AI367">
        <v>2.67</v>
      </c>
      <c r="AJ367">
        <v>0.64</v>
      </c>
      <c r="AK367">
        <v>3</v>
      </c>
      <c r="AL367">
        <v>1</v>
      </c>
    </row>
    <row r="368" spans="1:38" x14ac:dyDescent="0.25">
      <c r="A368" s="1" t="s">
        <v>8</v>
      </c>
      <c r="B368" s="1" t="s">
        <v>609</v>
      </c>
      <c r="C368" s="1" t="s">
        <v>610</v>
      </c>
      <c r="D368" s="1" t="s">
        <v>11</v>
      </c>
      <c r="E368" s="1" t="s">
        <v>611</v>
      </c>
      <c r="F368" s="1" t="s">
        <v>612</v>
      </c>
      <c r="G368" s="1" t="s">
        <v>14</v>
      </c>
      <c r="H368" s="1" t="s">
        <v>15</v>
      </c>
      <c r="I368" s="4" t="str">
        <f t="shared" si="14"/>
        <v>Link</v>
      </c>
      <c r="J368">
        <v>0</v>
      </c>
      <c r="K368">
        <v>16</v>
      </c>
      <c r="L368">
        <v>4.38</v>
      </c>
      <c r="M368">
        <v>0.79</v>
      </c>
      <c r="N368">
        <f>14/16</f>
        <v>0.875</v>
      </c>
      <c r="O368">
        <v>4.46</v>
      </c>
      <c r="P368">
        <v>0.78</v>
      </c>
      <c r="Q368">
        <v>5</v>
      </c>
      <c r="R368">
        <f>13/16</f>
        <v>0.8125</v>
      </c>
      <c r="S368">
        <v>4.54</v>
      </c>
      <c r="T368">
        <v>0.78</v>
      </c>
      <c r="U368">
        <v>5</v>
      </c>
      <c r="V368">
        <f>13/16</f>
        <v>0.8125</v>
      </c>
      <c r="W368">
        <v>4.46</v>
      </c>
      <c r="X368">
        <v>0.78</v>
      </c>
      <c r="Y368">
        <v>5</v>
      </c>
      <c r="Z368">
        <f>13/16</f>
        <v>0.8125</v>
      </c>
      <c r="AA368">
        <v>4.33</v>
      </c>
      <c r="AB368">
        <v>1.1499999999999999</v>
      </c>
      <c r="AC368">
        <v>5</v>
      </c>
      <c r="AD368">
        <f>13/16</f>
        <v>0.8125</v>
      </c>
      <c r="AE368">
        <v>4.62</v>
      </c>
      <c r="AF368">
        <v>0.51</v>
      </c>
      <c r="AG368">
        <v>5</v>
      </c>
      <c r="AH368">
        <f>13/16</f>
        <v>0.8125</v>
      </c>
      <c r="AI368">
        <v>3.86</v>
      </c>
      <c r="AJ368">
        <v>0.77</v>
      </c>
      <c r="AK368">
        <v>4</v>
      </c>
      <c r="AL368">
        <f>14/16</f>
        <v>0.875</v>
      </c>
    </row>
    <row r="369" spans="1:38" x14ac:dyDescent="0.25">
      <c r="A369" s="1" t="s">
        <v>8</v>
      </c>
      <c r="B369" s="1" t="s">
        <v>609</v>
      </c>
      <c r="C369" s="1" t="s">
        <v>613</v>
      </c>
      <c r="D369" s="1" t="s">
        <v>11</v>
      </c>
      <c r="E369" s="1" t="s">
        <v>614</v>
      </c>
      <c r="F369" s="1" t="s">
        <v>612</v>
      </c>
      <c r="G369" s="1" t="s">
        <v>14</v>
      </c>
      <c r="H369" s="1" t="s">
        <v>15</v>
      </c>
      <c r="I369" s="4" t="str">
        <f t="shared" si="14"/>
        <v>Link</v>
      </c>
      <c r="J369">
        <v>0</v>
      </c>
      <c r="K369">
        <v>11</v>
      </c>
      <c r="L369">
        <v>4.59</v>
      </c>
      <c r="M369">
        <v>0.56999999999999995</v>
      </c>
      <c r="N369">
        <v>1</v>
      </c>
      <c r="O369">
        <v>4.82</v>
      </c>
      <c r="P369">
        <v>0.6</v>
      </c>
      <c r="Q369">
        <v>5</v>
      </c>
      <c r="R369">
        <v>1</v>
      </c>
      <c r="S369">
        <v>4.82</v>
      </c>
      <c r="T369">
        <v>0.6</v>
      </c>
      <c r="U369">
        <v>5</v>
      </c>
      <c r="V369">
        <v>1</v>
      </c>
      <c r="W369">
        <v>4.7300000000000004</v>
      </c>
      <c r="X369">
        <v>0.65</v>
      </c>
      <c r="Y369">
        <v>5</v>
      </c>
      <c r="Z369">
        <v>1</v>
      </c>
      <c r="AA369">
        <v>0</v>
      </c>
      <c r="AB369">
        <v>0</v>
      </c>
      <c r="AC369">
        <v>0</v>
      </c>
      <c r="AD369">
        <v>1</v>
      </c>
      <c r="AE369">
        <v>4.9000000000000004</v>
      </c>
      <c r="AF369">
        <v>0.32</v>
      </c>
      <c r="AG369">
        <v>5</v>
      </c>
      <c r="AH369">
        <v>1</v>
      </c>
      <c r="AI369">
        <v>3.7</v>
      </c>
      <c r="AJ369">
        <v>0.67</v>
      </c>
      <c r="AK369">
        <v>4</v>
      </c>
      <c r="AL369">
        <v>1</v>
      </c>
    </row>
    <row r="370" spans="1:38" x14ac:dyDescent="0.25">
      <c r="A370" s="1" t="s">
        <v>8</v>
      </c>
      <c r="B370" s="1" t="s">
        <v>615</v>
      </c>
      <c r="C370" s="1" t="s">
        <v>616</v>
      </c>
      <c r="D370" s="1" t="s">
        <v>11</v>
      </c>
      <c r="E370" s="1" t="s">
        <v>617</v>
      </c>
      <c r="F370" s="1" t="s">
        <v>618</v>
      </c>
      <c r="G370" s="1" t="s">
        <v>14</v>
      </c>
      <c r="H370" s="1" t="s">
        <v>15</v>
      </c>
      <c r="I370" s="4" t="str">
        <f t="shared" si="14"/>
        <v>Link</v>
      </c>
      <c r="J370">
        <v>0</v>
      </c>
      <c r="K370">
        <v>8</v>
      </c>
      <c r="L370">
        <v>4.1399999999999997</v>
      </c>
      <c r="M370">
        <v>0.82</v>
      </c>
      <c r="N370">
        <v>1</v>
      </c>
      <c r="O370">
        <v>4.43</v>
      </c>
      <c r="P370">
        <v>0.53</v>
      </c>
      <c r="Q370">
        <v>4</v>
      </c>
      <c r="R370">
        <v>1</v>
      </c>
      <c r="S370">
        <v>4</v>
      </c>
      <c r="T370">
        <v>0.93</v>
      </c>
      <c r="U370">
        <v>4</v>
      </c>
      <c r="V370">
        <v>1</v>
      </c>
      <c r="W370">
        <v>4.43</v>
      </c>
      <c r="X370">
        <v>0.79</v>
      </c>
      <c r="Y370">
        <v>5</v>
      </c>
      <c r="Z370">
        <v>1</v>
      </c>
      <c r="AA370">
        <v>4.29</v>
      </c>
      <c r="AB370">
        <v>0.76</v>
      </c>
      <c r="AC370">
        <v>4</v>
      </c>
      <c r="AD370">
        <v>1</v>
      </c>
      <c r="AE370">
        <v>4</v>
      </c>
      <c r="AF370">
        <v>1.1499999999999999</v>
      </c>
      <c r="AG370">
        <v>4</v>
      </c>
      <c r="AH370">
        <v>1</v>
      </c>
      <c r="AI370">
        <v>3.71</v>
      </c>
      <c r="AJ370">
        <v>0.76</v>
      </c>
      <c r="AK370">
        <v>4</v>
      </c>
      <c r="AL370">
        <v>1</v>
      </c>
    </row>
    <row r="371" spans="1:38" x14ac:dyDescent="0.25">
      <c r="A371" s="1" t="s">
        <v>8</v>
      </c>
      <c r="B371" s="1" t="s">
        <v>615</v>
      </c>
      <c r="C371" s="1" t="s">
        <v>616</v>
      </c>
      <c r="D371" s="1" t="s">
        <v>16</v>
      </c>
      <c r="E371" s="1" t="s">
        <v>617</v>
      </c>
      <c r="F371" s="1" t="s">
        <v>618</v>
      </c>
      <c r="G371" s="1" t="s">
        <v>14</v>
      </c>
      <c r="H371" s="1" t="s">
        <v>15</v>
      </c>
      <c r="I371" s="4" t="str">
        <f t="shared" si="14"/>
        <v>Link</v>
      </c>
      <c r="J371">
        <v>0</v>
      </c>
      <c r="K371">
        <v>8</v>
      </c>
      <c r="L371">
        <v>4.5599999999999996</v>
      </c>
      <c r="M371">
        <v>0.49</v>
      </c>
      <c r="N371">
        <v>1</v>
      </c>
      <c r="O371">
        <v>4.88</v>
      </c>
      <c r="P371">
        <v>0.35</v>
      </c>
      <c r="Q371">
        <v>5</v>
      </c>
      <c r="R371">
        <v>1</v>
      </c>
      <c r="S371">
        <v>4.75</v>
      </c>
      <c r="T371">
        <v>0.46</v>
      </c>
      <c r="U371">
        <v>5</v>
      </c>
      <c r="V371">
        <v>1</v>
      </c>
      <c r="W371">
        <v>4.63</v>
      </c>
      <c r="X371">
        <v>0.52</v>
      </c>
      <c r="Y371">
        <v>5</v>
      </c>
      <c r="Z371">
        <v>1</v>
      </c>
      <c r="AA371">
        <v>4.88</v>
      </c>
      <c r="AB371">
        <v>0.35</v>
      </c>
      <c r="AC371">
        <v>5</v>
      </c>
      <c r="AD371">
        <v>1</v>
      </c>
      <c r="AE371">
        <v>4.88</v>
      </c>
      <c r="AF371">
        <v>0.35</v>
      </c>
      <c r="AG371">
        <v>5</v>
      </c>
      <c r="AH371">
        <v>1</v>
      </c>
      <c r="AI371">
        <v>3.38</v>
      </c>
      <c r="AJ371">
        <v>0.92</v>
      </c>
      <c r="AK371">
        <v>3</v>
      </c>
      <c r="AL371">
        <v>1</v>
      </c>
    </row>
    <row r="372" spans="1:38" x14ac:dyDescent="0.25">
      <c r="A372" s="1" t="s">
        <v>8</v>
      </c>
      <c r="B372" s="1" t="s">
        <v>615</v>
      </c>
      <c r="C372" s="1" t="s">
        <v>619</v>
      </c>
      <c r="D372" s="1" t="s">
        <v>11</v>
      </c>
      <c r="E372" s="1" t="s">
        <v>620</v>
      </c>
      <c r="F372" s="1" t="s">
        <v>618</v>
      </c>
      <c r="G372" s="1" t="s">
        <v>14</v>
      </c>
      <c r="H372" s="1" t="s">
        <v>15</v>
      </c>
      <c r="I372" s="4" t="str">
        <f t="shared" si="14"/>
        <v>Link</v>
      </c>
      <c r="J372">
        <v>1</v>
      </c>
    </row>
    <row r="373" spans="1:38" x14ac:dyDescent="0.25">
      <c r="A373" s="1" t="s">
        <v>8</v>
      </c>
      <c r="B373" s="1" t="s">
        <v>615</v>
      </c>
      <c r="C373" s="1" t="s">
        <v>621</v>
      </c>
      <c r="D373" s="1" t="s">
        <v>11</v>
      </c>
      <c r="E373" s="1" t="s">
        <v>622</v>
      </c>
      <c r="F373" s="1" t="s">
        <v>618</v>
      </c>
      <c r="G373" s="1" t="s">
        <v>14</v>
      </c>
      <c r="H373" s="1" t="s">
        <v>15</v>
      </c>
      <c r="I373" s="4" t="str">
        <f t="shared" si="14"/>
        <v>Link</v>
      </c>
      <c r="J373">
        <v>0</v>
      </c>
      <c r="K373">
        <v>7</v>
      </c>
      <c r="L373">
        <v>4.3499999999999996</v>
      </c>
      <c r="M373">
        <v>0.56000000000000005</v>
      </c>
      <c r="N373">
        <f>6/7</f>
        <v>0.8571428571428571</v>
      </c>
      <c r="O373">
        <v>4.83</v>
      </c>
      <c r="P373">
        <v>0.41</v>
      </c>
      <c r="Q373">
        <v>5</v>
      </c>
      <c r="R373">
        <f>6/7</f>
        <v>0.8571428571428571</v>
      </c>
      <c r="S373">
        <v>4.8</v>
      </c>
      <c r="T373">
        <v>0.45</v>
      </c>
      <c r="U373">
        <v>5</v>
      </c>
      <c r="V373">
        <f>5/7</f>
        <v>0.7142857142857143</v>
      </c>
      <c r="W373">
        <v>4.8</v>
      </c>
      <c r="X373">
        <v>0.45</v>
      </c>
      <c r="Y373">
        <v>5</v>
      </c>
      <c r="Z373">
        <f>5/7</f>
        <v>0.7142857142857143</v>
      </c>
      <c r="AA373">
        <v>4.67</v>
      </c>
      <c r="AB373">
        <v>0.57999999999999996</v>
      </c>
      <c r="AC373">
        <v>5</v>
      </c>
      <c r="AD373">
        <f>5/7</f>
        <v>0.7142857142857143</v>
      </c>
      <c r="AE373">
        <v>4.8</v>
      </c>
      <c r="AF373">
        <v>0.45</v>
      </c>
      <c r="AG373">
        <v>5</v>
      </c>
      <c r="AH373">
        <f>5/7</f>
        <v>0.7142857142857143</v>
      </c>
      <c r="AI373">
        <v>3.2</v>
      </c>
      <c r="AJ373">
        <v>0.84</v>
      </c>
      <c r="AK373">
        <v>3</v>
      </c>
      <c r="AL373">
        <f>5/7</f>
        <v>0.7142857142857143</v>
      </c>
    </row>
    <row r="374" spans="1:38" x14ac:dyDescent="0.25">
      <c r="A374" s="1" t="s">
        <v>8</v>
      </c>
      <c r="B374" s="1" t="s">
        <v>615</v>
      </c>
      <c r="C374" s="1" t="s">
        <v>623</v>
      </c>
      <c r="D374" s="1" t="s">
        <v>11</v>
      </c>
      <c r="E374" s="1" t="s">
        <v>624</v>
      </c>
      <c r="F374" s="1" t="s">
        <v>618</v>
      </c>
      <c r="G374" s="1" t="s">
        <v>14</v>
      </c>
      <c r="H374" s="1" t="s">
        <v>15</v>
      </c>
      <c r="I374" s="4" t="str">
        <f t="shared" si="14"/>
        <v>Link</v>
      </c>
      <c r="J374">
        <v>1</v>
      </c>
    </row>
    <row r="375" spans="1:38" x14ac:dyDescent="0.25">
      <c r="A375" s="1" t="s">
        <v>8</v>
      </c>
      <c r="B375" s="1" t="s">
        <v>615</v>
      </c>
      <c r="C375" s="1" t="s">
        <v>625</v>
      </c>
      <c r="D375" s="1" t="s">
        <v>11</v>
      </c>
      <c r="E375" s="1" t="s">
        <v>626</v>
      </c>
      <c r="F375" s="1" t="s">
        <v>618</v>
      </c>
      <c r="G375" s="1" t="s">
        <v>14</v>
      </c>
      <c r="H375" s="1" t="s">
        <v>15</v>
      </c>
      <c r="I375" s="4" t="str">
        <f t="shared" si="14"/>
        <v>Link</v>
      </c>
      <c r="J375">
        <v>1</v>
      </c>
    </row>
    <row r="376" spans="1:38" x14ac:dyDescent="0.25">
      <c r="A376" s="1" t="s">
        <v>8</v>
      </c>
      <c r="B376" s="1" t="s">
        <v>615</v>
      </c>
      <c r="C376" s="1" t="s">
        <v>627</v>
      </c>
      <c r="D376" s="1" t="s">
        <v>11</v>
      </c>
      <c r="E376" s="1" t="s">
        <v>628</v>
      </c>
      <c r="F376" s="1" t="s">
        <v>618</v>
      </c>
      <c r="G376" s="1" t="s">
        <v>14</v>
      </c>
      <c r="H376" s="1" t="s">
        <v>15</v>
      </c>
      <c r="I376" s="4" t="str">
        <f t="shared" si="14"/>
        <v>Link</v>
      </c>
      <c r="J376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PrimaryWFacultyFA23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Tatyana Minkovsky</dc:creator>
  <cp:keywords/>
  <dc:description/>
  <cp:lastModifiedBy>Matthew Zahn</cp:lastModifiedBy>
  <cp:revision/>
  <dcterms:created xsi:type="dcterms:W3CDTF">2023-04-14T13:45:38Z</dcterms:created>
  <dcterms:modified xsi:type="dcterms:W3CDTF">2024-03-20T01:26:32Z</dcterms:modified>
  <cp:category/>
  <cp:contentStatus/>
</cp:coreProperties>
</file>