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be\Documents\GitHub\Data_Analysis\BBCM\"/>
    </mc:Choice>
  </mc:AlternateContent>
  <xr:revisionPtr revIDLastSave="0" documentId="13_ncr:1_{39644C34-967A-4C6C-941A-7B0D27F49ECC}" xr6:coauthVersionLast="45" xr6:coauthVersionMax="45" xr10:uidLastSave="{00000000-0000-0000-0000-000000000000}"/>
  <bookViews>
    <workbookView xWindow="1820" yWindow="1820" windowWidth="14400" windowHeight="7810" firstSheet="1" activeTab="4" xr2:uid="{73ADC48C-3106-4447-BF83-C5CA4F5F60D8}"/>
  </bookViews>
  <sheets>
    <sheet name="Sheet4" sheetId="4" r:id="rId1"/>
    <sheet name="Sheet2" sheetId="5" r:id="rId2"/>
    <sheet name="Sheet3" sheetId="6" r:id="rId3"/>
    <sheet name="Sheet5" sheetId="7" r:id="rId4"/>
    <sheet name="Sheet6" sheetId="8" r:id="rId5"/>
    <sheet name="Sheet7" sheetId="9" r:id="rId6"/>
    <sheet name="Sheet8" sheetId="10" r:id="rId7"/>
    <sheet name="Sheet9" sheetId="11" r:id="rId8"/>
    <sheet name="Sheet1" sheetId="1" r:id="rId9"/>
  </sheets>
  <definedNames>
    <definedName name="_xlnm._FilterDatabase" localSheetId="8" hidden="1">Sheet1!$A$1:$A$103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" i="1" l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D13" i="7"/>
  <c r="D12" i="7"/>
  <c r="D11" i="7"/>
  <c r="D10" i="7"/>
  <c r="D9" i="7"/>
  <c r="D8" i="7"/>
  <c r="D7" i="7"/>
  <c r="D6" i="7"/>
  <c r="D5" i="7"/>
  <c r="D4" i="7"/>
  <c r="L67" i="1" l="1"/>
</calcChain>
</file>

<file path=xl/sharedStrings.xml><?xml version="1.0" encoding="utf-8"?>
<sst xmlns="http://schemas.openxmlformats.org/spreadsheetml/2006/main" count="436" uniqueCount="108">
  <si>
    <t>User_id</t>
  </si>
  <si>
    <t>Age</t>
  </si>
  <si>
    <t>Gender</t>
  </si>
  <si>
    <t>State</t>
  </si>
  <si>
    <t>Profession</t>
  </si>
  <si>
    <t>Prior donation</t>
  </si>
  <si>
    <t>Post-campaign donation</t>
  </si>
  <si>
    <t>Retweets</t>
  </si>
  <si>
    <t>Commented</t>
  </si>
  <si>
    <t>Brand Mentions</t>
  </si>
  <si>
    <t>Nevada,NV</t>
  </si>
  <si>
    <t>Science and technology</t>
  </si>
  <si>
    <t>Iowa,IA</t>
  </si>
  <si>
    <t>Kentucky,KY</t>
  </si>
  <si>
    <t>Arts and entertainment</t>
  </si>
  <si>
    <t>Michigan,MI</t>
  </si>
  <si>
    <t>Education</t>
  </si>
  <si>
    <t>Kansas,KS</t>
  </si>
  <si>
    <t>Armed forces</t>
  </si>
  <si>
    <t>Wisconsin,WI</t>
  </si>
  <si>
    <t>Law Enforcement</t>
  </si>
  <si>
    <t>New Jersey,NJ</t>
  </si>
  <si>
    <t>Hospitality</t>
  </si>
  <si>
    <t>Virginia,VA</t>
  </si>
  <si>
    <t>Mississippi,MS</t>
  </si>
  <si>
    <t>Oregon,OR</t>
  </si>
  <si>
    <t>Minnesota,MN</t>
  </si>
  <si>
    <t>California,CA</t>
  </si>
  <si>
    <t>Business and marketing</t>
  </si>
  <si>
    <t>South Carolina,SC</t>
  </si>
  <si>
    <t>Wyoming,WY</t>
  </si>
  <si>
    <t>Idaho,ID</t>
  </si>
  <si>
    <t>Maine,ME</t>
  </si>
  <si>
    <t>Healthcare and medicine</t>
  </si>
  <si>
    <t>New York,NY</t>
  </si>
  <si>
    <t>Colorado,CO</t>
  </si>
  <si>
    <t>North Dakota,ND</t>
  </si>
  <si>
    <t>Industrial and manufacturing</t>
  </si>
  <si>
    <t>Nebraska,NE</t>
  </si>
  <si>
    <t>Ohio,OH</t>
  </si>
  <si>
    <t>Washington,WA</t>
  </si>
  <si>
    <t>Montana,MT</t>
  </si>
  <si>
    <t>Retail</t>
  </si>
  <si>
    <t>South Dakota,SD</t>
  </si>
  <si>
    <t>Oklahoma,OK</t>
  </si>
  <si>
    <t>Delaware,DE</t>
  </si>
  <si>
    <t>Rhode Island,RI</t>
  </si>
  <si>
    <t>New Mexico,NM</t>
  </si>
  <si>
    <t>New Hampshire,NH</t>
  </si>
  <si>
    <t>Hawaii,HI</t>
  </si>
  <si>
    <t>Utah,UT</t>
  </si>
  <si>
    <t>Alaska,AK</t>
  </si>
  <si>
    <t>Missouri,MO</t>
  </si>
  <si>
    <t>Arizona,AZ</t>
  </si>
  <si>
    <t>Washington, D.C.</t>
  </si>
  <si>
    <t>Maryland, MD</t>
  </si>
  <si>
    <t>Florida, FL</t>
  </si>
  <si>
    <t>Standard Error</t>
  </si>
  <si>
    <t>Total contribution of 1st time donors. Contribution post donation. Contriuters pre-campaign and post campaign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</si>
  <si>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</si>
  <si>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</si>
  <si>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</si>
  <si>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</si>
  <si>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</si>
  <si>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</si>
  <si>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</si>
  <si>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</si>
  <si>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</si>
  <si>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</si>
  <si>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</si>
  <si>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</si>
  <si>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</si>
  <si>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</si>
  <si>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Prior donation</t>
  </si>
  <si>
    <t>Sum of Post-campaign donation</t>
  </si>
  <si>
    <t>Count of User_id</t>
  </si>
  <si>
    <t>change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</si>
  <si>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</si>
  <si>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</si>
  <si>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</si>
  <si>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</si>
  <si>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</si>
  <si>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</si>
  <si>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</si>
  <si>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</si>
  <si>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</si>
  <si>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</si>
  <si>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</si>
  <si>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</si>
  <si>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</si>
  <si>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</si>
  <si>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</si>
  <si>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</si>
  <si>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</si>
  <si>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</si>
  <si>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</si>
  <si>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</si>
  <si>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</si>
  <si>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</si>
  <si>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</si>
  <si>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low r-sqrd</t>
  </si>
  <si>
    <t>Average</t>
  </si>
  <si>
    <t>(All)</t>
  </si>
  <si>
    <t>Regression on Age</t>
  </si>
  <si>
    <t>low r_sqrd</t>
  </si>
  <si>
    <t>Regression on Retweets</t>
  </si>
  <si>
    <t>low</t>
  </si>
  <si>
    <t>Regression 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</si>
</sst>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 applyFill="1"/>
    <xf numFmtId="1" fontId="1" fillId="0" borderId="0" xfId="1" applyNumberFormat="1" applyFill="1"/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1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4" fontId="1" fillId="0" borderId="0" xfId="1" applyNumberFormat="1" applyFill="1"/>
    <xf numFmtId="4" fontId="0" fillId="0" borderId="0" xfId="0" applyNumberFormat="1"/>
    <xf numFmtId="173" fontId="3" fillId="0" borderId="0" xfId="0" applyNumberFormat="1" applyFont="1" applyFill="1" applyBorder="1" applyAlignment="1"/>
  </cellXfs>
  <cellStyles count="2">
    <cellStyle name="Normal" xfId="0" builtinId="0"/>
    <cellStyle name="Normal 2" xfId="1" xr:uid="{5F1B5821-51C0-44CD-A35C-57D8903D2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 and Post-Campaign Donations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Prior donation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Sheet1!$F$2:$F$101</c:f>
              <c:numCache>
                <c:formatCode>0</c:formatCode>
                <c:ptCount val="100"/>
                <c:pt idx="0">
                  <c:v>15</c:v>
                </c:pt>
                <c:pt idx="1">
                  <c:v>25</c:v>
                </c:pt>
                <c:pt idx="2">
                  <c:v>60</c:v>
                </c:pt>
                <c:pt idx="3">
                  <c:v>50</c:v>
                </c:pt>
                <c:pt idx="4">
                  <c:v>100</c:v>
                </c:pt>
                <c:pt idx="5">
                  <c:v>10</c:v>
                </c:pt>
                <c:pt idx="6">
                  <c:v>25</c:v>
                </c:pt>
                <c:pt idx="7">
                  <c:v>10</c:v>
                </c:pt>
                <c:pt idx="8">
                  <c:v>65</c:v>
                </c:pt>
                <c:pt idx="9">
                  <c:v>50</c:v>
                </c:pt>
                <c:pt idx="10">
                  <c:v>60</c:v>
                </c:pt>
                <c:pt idx="11">
                  <c:v>25</c:v>
                </c:pt>
                <c:pt idx="12">
                  <c:v>100</c:v>
                </c:pt>
                <c:pt idx="13">
                  <c:v>20</c:v>
                </c:pt>
                <c:pt idx="14">
                  <c:v>50</c:v>
                </c:pt>
                <c:pt idx="15">
                  <c:v>10</c:v>
                </c:pt>
                <c:pt idx="16">
                  <c:v>100</c:v>
                </c:pt>
                <c:pt idx="17">
                  <c:v>30</c:v>
                </c:pt>
                <c:pt idx="18">
                  <c:v>20</c:v>
                </c:pt>
                <c:pt idx="19">
                  <c:v>65</c:v>
                </c:pt>
                <c:pt idx="20">
                  <c:v>20</c:v>
                </c:pt>
                <c:pt idx="21">
                  <c:v>85</c:v>
                </c:pt>
                <c:pt idx="22">
                  <c:v>75</c:v>
                </c:pt>
                <c:pt idx="23">
                  <c:v>50</c:v>
                </c:pt>
                <c:pt idx="24">
                  <c:v>50</c:v>
                </c:pt>
                <c:pt idx="25">
                  <c:v>35</c:v>
                </c:pt>
                <c:pt idx="26">
                  <c:v>20</c:v>
                </c:pt>
                <c:pt idx="27">
                  <c:v>70</c:v>
                </c:pt>
                <c:pt idx="28">
                  <c:v>15</c:v>
                </c:pt>
                <c:pt idx="29">
                  <c:v>20</c:v>
                </c:pt>
                <c:pt idx="30">
                  <c:v>40</c:v>
                </c:pt>
                <c:pt idx="31">
                  <c:v>30</c:v>
                </c:pt>
                <c:pt idx="32">
                  <c:v>25</c:v>
                </c:pt>
                <c:pt idx="33">
                  <c:v>5</c:v>
                </c:pt>
                <c:pt idx="34">
                  <c:v>25</c:v>
                </c:pt>
                <c:pt idx="35">
                  <c:v>20</c:v>
                </c:pt>
                <c:pt idx="36">
                  <c:v>10</c:v>
                </c:pt>
                <c:pt idx="37">
                  <c:v>85</c:v>
                </c:pt>
                <c:pt idx="38">
                  <c:v>15</c:v>
                </c:pt>
                <c:pt idx="39">
                  <c:v>10</c:v>
                </c:pt>
                <c:pt idx="40">
                  <c:v>20</c:v>
                </c:pt>
                <c:pt idx="41">
                  <c:v>25</c:v>
                </c:pt>
                <c:pt idx="42">
                  <c:v>85</c:v>
                </c:pt>
                <c:pt idx="43">
                  <c:v>45</c:v>
                </c:pt>
                <c:pt idx="44">
                  <c:v>75</c:v>
                </c:pt>
                <c:pt idx="45">
                  <c:v>40</c:v>
                </c:pt>
                <c:pt idx="46">
                  <c:v>70</c:v>
                </c:pt>
                <c:pt idx="47">
                  <c:v>35</c:v>
                </c:pt>
                <c:pt idx="48">
                  <c:v>100</c:v>
                </c:pt>
                <c:pt idx="49">
                  <c:v>35</c:v>
                </c:pt>
                <c:pt idx="50">
                  <c:v>15</c:v>
                </c:pt>
                <c:pt idx="51">
                  <c:v>35</c:v>
                </c:pt>
                <c:pt idx="52">
                  <c:v>25</c:v>
                </c:pt>
                <c:pt idx="53">
                  <c:v>30</c:v>
                </c:pt>
                <c:pt idx="54">
                  <c:v>20</c:v>
                </c:pt>
                <c:pt idx="55">
                  <c:v>30</c:v>
                </c:pt>
                <c:pt idx="56">
                  <c:v>75</c:v>
                </c:pt>
                <c:pt idx="57">
                  <c:v>35</c:v>
                </c:pt>
                <c:pt idx="58">
                  <c:v>55</c:v>
                </c:pt>
                <c:pt idx="59">
                  <c:v>60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437B-A3BE-DEC08942B9C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Post-campaign donation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30</c:v>
                </c:pt>
                <c:pt idx="1">
                  <c:v>125</c:v>
                </c:pt>
                <c:pt idx="2">
                  <c:v>120</c:v>
                </c:pt>
                <c:pt idx="3">
                  <c:v>30</c:v>
                </c:pt>
                <c:pt idx="4">
                  <c:v>105</c:v>
                </c:pt>
                <c:pt idx="5">
                  <c:v>15</c:v>
                </c:pt>
                <c:pt idx="6">
                  <c:v>65</c:v>
                </c:pt>
                <c:pt idx="7">
                  <c:v>35</c:v>
                </c:pt>
                <c:pt idx="8">
                  <c:v>100</c:v>
                </c:pt>
                <c:pt idx="9">
                  <c:v>125</c:v>
                </c:pt>
                <c:pt idx="10">
                  <c:v>75</c:v>
                </c:pt>
                <c:pt idx="11">
                  <c:v>35</c:v>
                </c:pt>
                <c:pt idx="12">
                  <c:v>150</c:v>
                </c:pt>
                <c:pt idx="13">
                  <c:v>25</c:v>
                </c:pt>
                <c:pt idx="14">
                  <c:v>75</c:v>
                </c:pt>
                <c:pt idx="15">
                  <c:v>15</c:v>
                </c:pt>
                <c:pt idx="16">
                  <c:v>150</c:v>
                </c:pt>
                <c:pt idx="17">
                  <c:v>65</c:v>
                </c:pt>
                <c:pt idx="18">
                  <c:v>75</c:v>
                </c:pt>
                <c:pt idx="19">
                  <c:v>95</c:v>
                </c:pt>
                <c:pt idx="20">
                  <c:v>40</c:v>
                </c:pt>
                <c:pt idx="21">
                  <c:v>85</c:v>
                </c:pt>
                <c:pt idx="22">
                  <c:v>65</c:v>
                </c:pt>
                <c:pt idx="23">
                  <c:v>75</c:v>
                </c:pt>
                <c:pt idx="24">
                  <c:v>75</c:v>
                </c:pt>
                <c:pt idx="25">
                  <c:v>30</c:v>
                </c:pt>
                <c:pt idx="26">
                  <c:v>15</c:v>
                </c:pt>
                <c:pt idx="27">
                  <c:v>100</c:v>
                </c:pt>
                <c:pt idx="28">
                  <c:v>30</c:v>
                </c:pt>
                <c:pt idx="29">
                  <c:v>80</c:v>
                </c:pt>
                <c:pt idx="30">
                  <c:v>85</c:v>
                </c:pt>
                <c:pt idx="31">
                  <c:v>55</c:v>
                </c:pt>
                <c:pt idx="32">
                  <c:v>40</c:v>
                </c:pt>
                <c:pt idx="33">
                  <c:v>20</c:v>
                </c:pt>
                <c:pt idx="34">
                  <c:v>65</c:v>
                </c:pt>
                <c:pt idx="35">
                  <c:v>40</c:v>
                </c:pt>
                <c:pt idx="36">
                  <c:v>35</c:v>
                </c:pt>
                <c:pt idx="37">
                  <c:v>85</c:v>
                </c:pt>
                <c:pt idx="38">
                  <c:v>55</c:v>
                </c:pt>
                <c:pt idx="39">
                  <c:v>10</c:v>
                </c:pt>
                <c:pt idx="40">
                  <c:v>20</c:v>
                </c:pt>
                <c:pt idx="41">
                  <c:v>35</c:v>
                </c:pt>
                <c:pt idx="42">
                  <c:v>135</c:v>
                </c:pt>
                <c:pt idx="43">
                  <c:v>50</c:v>
                </c:pt>
                <c:pt idx="44">
                  <c:v>75</c:v>
                </c:pt>
                <c:pt idx="45">
                  <c:v>50</c:v>
                </c:pt>
                <c:pt idx="46">
                  <c:v>100</c:v>
                </c:pt>
                <c:pt idx="47">
                  <c:v>65</c:v>
                </c:pt>
                <c:pt idx="48">
                  <c:v>200</c:v>
                </c:pt>
                <c:pt idx="49">
                  <c:v>45</c:v>
                </c:pt>
                <c:pt idx="50">
                  <c:v>20</c:v>
                </c:pt>
                <c:pt idx="51">
                  <c:v>35</c:v>
                </c:pt>
                <c:pt idx="52">
                  <c:v>25</c:v>
                </c:pt>
                <c:pt idx="53">
                  <c:v>35</c:v>
                </c:pt>
                <c:pt idx="54">
                  <c:v>45</c:v>
                </c:pt>
                <c:pt idx="55">
                  <c:v>45</c:v>
                </c:pt>
                <c:pt idx="56">
                  <c:v>75</c:v>
                </c:pt>
                <c:pt idx="57">
                  <c:v>55</c:v>
                </c:pt>
                <c:pt idx="58">
                  <c:v>65</c:v>
                </c:pt>
                <c:pt idx="59">
                  <c:v>75</c:v>
                </c:pt>
                <c:pt idx="60">
                  <c:v>50</c:v>
                </c:pt>
                <c:pt idx="61">
                  <c:v>70</c:v>
                </c:pt>
                <c:pt idx="62">
                  <c:v>15</c:v>
                </c:pt>
                <c:pt idx="63">
                  <c:v>150</c:v>
                </c:pt>
                <c:pt idx="64">
                  <c:v>75</c:v>
                </c:pt>
                <c:pt idx="65">
                  <c:v>35</c:v>
                </c:pt>
                <c:pt idx="66">
                  <c:v>150</c:v>
                </c:pt>
                <c:pt idx="67">
                  <c:v>150</c:v>
                </c:pt>
                <c:pt idx="68">
                  <c:v>100</c:v>
                </c:pt>
                <c:pt idx="69">
                  <c:v>105</c:v>
                </c:pt>
                <c:pt idx="70">
                  <c:v>75</c:v>
                </c:pt>
                <c:pt idx="71">
                  <c:v>65</c:v>
                </c:pt>
                <c:pt idx="72">
                  <c:v>35</c:v>
                </c:pt>
                <c:pt idx="73">
                  <c:v>235</c:v>
                </c:pt>
                <c:pt idx="74">
                  <c:v>140</c:v>
                </c:pt>
                <c:pt idx="75">
                  <c:v>55</c:v>
                </c:pt>
                <c:pt idx="76">
                  <c:v>65</c:v>
                </c:pt>
                <c:pt idx="77">
                  <c:v>150</c:v>
                </c:pt>
                <c:pt idx="78">
                  <c:v>100</c:v>
                </c:pt>
                <c:pt idx="79">
                  <c:v>200</c:v>
                </c:pt>
                <c:pt idx="80">
                  <c:v>15</c:v>
                </c:pt>
                <c:pt idx="81">
                  <c:v>15</c:v>
                </c:pt>
                <c:pt idx="82">
                  <c:v>250</c:v>
                </c:pt>
                <c:pt idx="83">
                  <c:v>145</c:v>
                </c:pt>
                <c:pt idx="84">
                  <c:v>100</c:v>
                </c:pt>
                <c:pt idx="85">
                  <c:v>135</c:v>
                </c:pt>
                <c:pt idx="86">
                  <c:v>35</c:v>
                </c:pt>
                <c:pt idx="87">
                  <c:v>225</c:v>
                </c:pt>
                <c:pt idx="88">
                  <c:v>35</c:v>
                </c:pt>
                <c:pt idx="89">
                  <c:v>25</c:v>
                </c:pt>
                <c:pt idx="90">
                  <c:v>70</c:v>
                </c:pt>
                <c:pt idx="91">
                  <c:v>105</c:v>
                </c:pt>
                <c:pt idx="92">
                  <c:v>110</c:v>
                </c:pt>
                <c:pt idx="93">
                  <c:v>145</c:v>
                </c:pt>
                <c:pt idx="94">
                  <c:v>35</c:v>
                </c:pt>
                <c:pt idx="95">
                  <c:v>40</c:v>
                </c:pt>
                <c:pt idx="96">
                  <c:v>225</c:v>
                </c:pt>
                <c:pt idx="97">
                  <c:v>90</c:v>
                </c:pt>
                <c:pt idx="98">
                  <c:v>175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437B-A3BE-DEC08942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13616"/>
        <c:axId val="1973295856"/>
      </c:lineChart>
      <c:catAx>
        <c:axId val="20415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95856"/>
        <c:crosses val="autoZero"/>
        <c:auto val="1"/>
        <c:lblAlgn val="ctr"/>
        <c:lblOffset val="100"/>
        <c:noMultiLvlLbl val="0"/>
      </c:catAx>
      <c:valAx>
        <c:axId val="1973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130174</xdr:colOff>
      <xdr:row>16</xdr:row>
      <xdr:rowOff>88900</xdr:rowOff>
    </xdr:from>
    <xdr:to>
      <xdr:col>17</xdr:col>
      <xdr:colOff>88899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B08A4-7CD3-4CE5-9A47-F801DCB7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bens Louis" refreshedDate="43994.050235185183" createdVersion="6" refreshedVersion="6" minRefreshableVersion="3" recordCount="100" xr:uid="{F86F083B-F8A9-40B3-9F7C-D3F8F07D4A57}">
  <cacheSource type="worksheet">
    <worksheetSource ref="A1:J101" sheet="Sheet1"/>
  </cacheSource>
  <cacheFields count="10">
    <cacheField name="User_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8" maxValue="55"/>
    </cacheField>
    <cacheField name="Gender" numFmtId="0">
      <sharedItems containsSemiMixedTypes="0" containsString="0" containsNumber="1" containsInteger="1" minValue="1" maxValue="3" count="3">
        <n v="2"/>
        <n v="3"/>
        <n v="1"/>
      </sharedItems>
    </cacheField>
    <cacheField name="State" numFmtId="0">
      <sharedItems/>
    </cacheField>
    <cacheField name="Profession" numFmtId="0">
      <sharedItems count="10">
        <s v="Law Enforcement"/>
        <s v="Armed forces"/>
        <s v="Science and technology"/>
        <s v="Business and marketing"/>
        <s v="Arts and entertainment"/>
        <s v="Healthcare and medicine"/>
        <s v="Education"/>
        <s v="Industrial and manufacturing"/>
        <s v="Retail"/>
        <s v="Hospitality"/>
      </sharedItems>
    </cacheField>
    <cacheField name="Prior donation" numFmtId="1">
      <sharedItems containsSemiMixedTypes="0" containsString="0" containsNumber="1" containsInteger="1" minValue="0" maxValue="100" count="18">
        <n v="0"/>
        <n v="100"/>
        <n v="85"/>
        <n v="25"/>
        <n v="50"/>
        <n v="60"/>
        <n v="65"/>
        <n v="70"/>
        <n v="40"/>
        <n v="20"/>
        <n v="75"/>
        <n v="30"/>
        <n v="35"/>
        <n v="55"/>
        <n v="15"/>
        <n v="45"/>
        <n v="10"/>
        <n v="5"/>
      </sharedItems>
    </cacheField>
    <cacheField name="Post-campaign donation" numFmtId="0">
      <sharedItems containsSemiMixedTypes="0" containsString="0" containsNumber="1" containsInteger="1" minValue="10" maxValue="250" count="31">
        <n v="250"/>
        <n v="235"/>
        <n v="225"/>
        <n v="200"/>
        <n v="175"/>
        <n v="150"/>
        <n v="145"/>
        <n v="140"/>
        <n v="135"/>
        <n v="125"/>
        <n v="120"/>
        <n v="110"/>
        <n v="105"/>
        <n v="100"/>
        <n v="95"/>
        <n v="90"/>
        <n v="85"/>
        <n v="80"/>
        <n v="75"/>
        <n v="70"/>
        <n v="65"/>
        <n v="55"/>
        <n v="50"/>
        <n v="45"/>
        <n v="40"/>
        <n v="35"/>
        <n v="30"/>
        <n v="25"/>
        <n v="20"/>
        <n v="15"/>
        <n v="10"/>
      </sharedItems>
    </cacheField>
    <cacheField name="Retweets" numFmtId="0">
      <sharedItems containsSemiMixedTypes="0" containsString="0" containsNumber="1" containsInteger="1" minValue="0" maxValue="1"/>
    </cacheField>
    <cacheField name="Commented" numFmtId="0">
      <sharedItems containsSemiMixedTypes="0" containsString="0" containsNumber="1" containsInteger="1" minValue="0" maxValue="1"/>
    </cacheField>
    <cacheField name="Brand Mention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83"/>
    <n v="23"/>
    <x v="0"/>
    <s v="Minnesota,MN"/>
    <x v="0"/>
    <x v="0"/>
    <x v="0"/>
    <n v="1"/>
    <n v="1"/>
    <n v="3"/>
  </r>
  <r>
    <n v="74"/>
    <n v="50"/>
    <x v="1"/>
    <s v="Maine,ME"/>
    <x v="0"/>
    <x v="0"/>
    <x v="1"/>
    <n v="1"/>
    <n v="1"/>
    <n v="5"/>
  </r>
  <r>
    <n v="97"/>
    <n v="26"/>
    <x v="1"/>
    <s v="Maine,ME"/>
    <x v="1"/>
    <x v="0"/>
    <x v="2"/>
    <n v="1"/>
    <n v="0"/>
    <n v="0"/>
  </r>
  <r>
    <n v="88"/>
    <n v="46"/>
    <x v="2"/>
    <s v="Virginia,VA"/>
    <x v="2"/>
    <x v="0"/>
    <x v="2"/>
    <n v="1"/>
    <n v="0"/>
    <n v="1"/>
  </r>
  <r>
    <n v="80"/>
    <n v="44"/>
    <x v="0"/>
    <s v="Virginia,VA"/>
    <x v="3"/>
    <x v="0"/>
    <x v="3"/>
    <n v="1"/>
    <n v="0"/>
    <n v="3"/>
  </r>
  <r>
    <n v="49"/>
    <n v="45"/>
    <x v="0"/>
    <s v="Wyoming,WY"/>
    <x v="2"/>
    <x v="1"/>
    <x v="3"/>
    <n v="0"/>
    <n v="1"/>
    <n v="1"/>
  </r>
  <r>
    <n v="99"/>
    <n v="26"/>
    <x v="0"/>
    <s v="Florida, FL"/>
    <x v="2"/>
    <x v="0"/>
    <x v="4"/>
    <n v="1"/>
    <n v="0"/>
    <n v="4"/>
  </r>
  <r>
    <n v="68"/>
    <n v="35"/>
    <x v="1"/>
    <s v="Rhode Island,RI"/>
    <x v="4"/>
    <x v="0"/>
    <x v="5"/>
    <n v="1"/>
    <n v="0"/>
    <n v="3"/>
  </r>
  <r>
    <n v="78"/>
    <n v="48"/>
    <x v="2"/>
    <s v="Wisconsin,WI"/>
    <x v="0"/>
    <x v="0"/>
    <x v="5"/>
    <n v="1"/>
    <n v="1"/>
    <n v="1"/>
  </r>
  <r>
    <n v="64"/>
    <n v="31"/>
    <x v="0"/>
    <s v="Montana,MT"/>
    <x v="2"/>
    <x v="0"/>
    <x v="5"/>
    <n v="1"/>
    <n v="1"/>
    <n v="1"/>
  </r>
  <r>
    <n v="67"/>
    <n v="18"/>
    <x v="0"/>
    <s v="Utah,UT"/>
    <x v="2"/>
    <x v="0"/>
    <x v="5"/>
    <n v="1"/>
    <n v="0"/>
    <n v="1"/>
  </r>
  <r>
    <n v="13"/>
    <n v="33"/>
    <x v="1"/>
    <s v="California,CA"/>
    <x v="3"/>
    <x v="1"/>
    <x v="5"/>
    <n v="1"/>
    <n v="1"/>
    <n v="2"/>
  </r>
  <r>
    <n v="17"/>
    <n v="41"/>
    <x v="0"/>
    <s v="Maine,ME"/>
    <x v="5"/>
    <x v="1"/>
    <x v="5"/>
    <n v="1"/>
    <n v="0"/>
    <n v="4"/>
  </r>
  <r>
    <n v="94"/>
    <n v="30"/>
    <x v="0"/>
    <s v="Oregon,OR"/>
    <x v="6"/>
    <x v="0"/>
    <x v="6"/>
    <n v="1"/>
    <n v="0"/>
    <n v="0"/>
  </r>
  <r>
    <n v="84"/>
    <n v="25"/>
    <x v="2"/>
    <s v="California,CA"/>
    <x v="5"/>
    <x v="0"/>
    <x v="6"/>
    <n v="1"/>
    <n v="1"/>
    <n v="3"/>
  </r>
  <r>
    <n v="75"/>
    <n v="25"/>
    <x v="0"/>
    <s v="Ohio,OH"/>
    <x v="7"/>
    <x v="0"/>
    <x v="7"/>
    <n v="1"/>
    <n v="0"/>
    <n v="0"/>
  </r>
  <r>
    <n v="86"/>
    <n v="20"/>
    <x v="2"/>
    <s v="Washington, D.C."/>
    <x v="2"/>
    <x v="0"/>
    <x v="8"/>
    <n v="1"/>
    <n v="1"/>
    <n v="0"/>
  </r>
  <r>
    <n v="43"/>
    <n v="28"/>
    <x v="2"/>
    <s v="New Hampshire,NH"/>
    <x v="3"/>
    <x v="2"/>
    <x v="8"/>
    <n v="1"/>
    <n v="1"/>
    <n v="0"/>
  </r>
  <r>
    <n v="2"/>
    <n v="41"/>
    <x v="2"/>
    <s v="Iowa,IA"/>
    <x v="2"/>
    <x v="3"/>
    <x v="9"/>
    <n v="1"/>
    <n v="0"/>
    <n v="1"/>
  </r>
  <r>
    <n v="10"/>
    <n v="26"/>
    <x v="0"/>
    <s v="Mississippi,MS"/>
    <x v="4"/>
    <x v="4"/>
    <x v="9"/>
    <n v="1"/>
    <n v="0"/>
    <n v="0"/>
  </r>
  <r>
    <n v="3"/>
    <n v="21"/>
    <x v="0"/>
    <s v="Kentucky,KY"/>
    <x v="4"/>
    <x v="5"/>
    <x v="10"/>
    <n v="1"/>
    <n v="1"/>
    <n v="4"/>
  </r>
  <r>
    <n v="93"/>
    <n v="43"/>
    <x v="0"/>
    <s v="Virginia,VA"/>
    <x v="8"/>
    <x v="0"/>
    <x v="11"/>
    <n v="1"/>
    <n v="1"/>
    <n v="1"/>
  </r>
  <r>
    <n v="70"/>
    <n v="32"/>
    <x v="0"/>
    <s v="Rhode Island,RI"/>
    <x v="7"/>
    <x v="0"/>
    <x v="12"/>
    <n v="1"/>
    <n v="0"/>
    <n v="1"/>
  </r>
  <r>
    <n v="92"/>
    <n v="49"/>
    <x v="2"/>
    <s v="Washington, D.C."/>
    <x v="0"/>
    <x v="0"/>
    <x v="12"/>
    <n v="1"/>
    <n v="1"/>
    <n v="4"/>
  </r>
  <r>
    <n v="5"/>
    <n v="39"/>
    <x v="2"/>
    <s v="Kansas,KS"/>
    <x v="1"/>
    <x v="1"/>
    <x v="12"/>
    <n v="1"/>
    <n v="0"/>
    <n v="4"/>
  </r>
  <r>
    <n v="79"/>
    <n v="45"/>
    <x v="2"/>
    <s v="New Jersey,NJ"/>
    <x v="1"/>
    <x v="0"/>
    <x v="13"/>
    <n v="1"/>
    <n v="0"/>
    <n v="2"/>
  </r>
  <r>
    <n v="85"/>
    <n v="44"/>
    <x v="2"/>
    <s v="South Carolina,SC"/>
    <x v="4"/>
    <x v="0"/>
    <x v="13"/>
    <n v="1"/>
    <n v="0"/>
    <n v="4"/>
  </r>
  <r>
    <n v="69"/>
    <n v="30"/>
    <x v="2"/>
    <s v="Maine,ME"/>
    <x v="6"/>
    <x v="0"/>
    <x v="13"/>
    <n v="1"/>
    <n v="1"/>
    <n v="1"/>
  </r>
  <r>
    <n v="9"/>
    <n v="33"/>
    <x v="2"/>
    <s v="Virginia,VA"/>
    <x v="4"/>
    <x v="6"/>
    <x v="13"/>
    <n v="1"/>
    <n v="0"/>
    <n v="5"/>
  </r>
  <r>
    <n v="28"/>
    <n v="39"/>
    <x v="0"/>
    <s v="California,CA"/>
    <x v="2"/>
    <x v="7"/>
    <x v="13"/>
    <n v="1"/>
    <n v="0"/>
    <n v="3"/>
  </r>
  <r>
    <n v="47"/>
    <n v="32"/>
    <x v="2"/>
    <s v="South Dakota,SD"/>
    <x v="2"/>
    <x v="7"/>
    <x v="13"/>
    <n v="1"/>
    <n v="1"/>
    <n v="1"/>
  </r>
  <r>
    <n v="20"/>
    <n v="40"/>
    <x v="2"/>
    <s v="North Dakota,ND"/>
    <x v="2"/>
    <x v="6"/>
    <x v="14"/>
    <n v="1"/>
    <n v="1"/>
    <n v="3"/>
  </r>
  <r>
    <n v="98"/>
    <n v="26"/>
    <x v="0"/>
    <s v="Washington, D.C."/>
    <x v="5"/>
    <x v="0"/>
    <x v="15"/>
    <n v="1"/>
    <n v="1"/>
    <n v="4"/>
  </r>
  <r>
    <n v="100"/>
    <n v="43"/>
    <x v="2"/>
    <s v="Maryland, MD"/>
    <x v="5"/>
    <x v="0"/>
    <x v="16"/>
    <n v="1"/>
    <n v="1"/>
    <n v="3"/>
  </r>
  <r>
    <n v="31"/>
    <n v="20"/>
    <x v="2"/>
    <s v="South Dakota,SD"/>
    <x v="7"/>
    <x v="8"/>
    <x v="16"/>
    <n v="1"/>
    <n v="0"/>
    <n v="2"/>
  </r>
  <r>
    <n v="22"/>
    <n v="47"/>
    <x v="2"/>
    <s v="Wyoming,WY"/>
    <x v="3"/>
    <x v="2"/>
    <x v="16"/>
    <n v="1"/>
    <n v="0"/>
    <n v="4"/>
  </r>
  <r>
    <n v="38"/>
    <n v="37"/>
    <x v="2"/>
    <s v="Rhode Island,RI"/>
    <x v="2"/>
    <x v="2"/>
    <x v="16"/>
    <n v="0"/>
    <n v="0"/>
    <n v="0"/>
  </r>
  <r>
    <n v="30"/>
    <n v="38"/>
    <x v="2"/>
    <s v="South Dakota,SD"/>
    <x v="6"/>
    <x v="9"/>
    <x v="17"/>
    <n v="1"/>
    <n v="1"/>
    <n v="5"/>
  </r>
  <r>
    <n v="71"/>
    <n v="30"/>
    <x v="2"/>
    <s v="Oklahoma,OK"/>
    <x v="4"/>
    <x v="0"/>
    <x v="18"/>
    <n v="1"/>
    <n v="1"/>
    <n v="2"/>
  </r>
  <r>
    <n v="65"/>
    <n v="46"/>
    <x v="0"/>
    <s v="California,CA"/>
    <x v="7"/>
    <x v="0"/>
    <x v="18"/>
    <n v="1"/>
    <n v="1"/>
    <n v="0"/>
  </r>
  <r>
    <n v="19"/>
    <n v="49"/>
    <x v="0"/>
    <s v="Colorado,CO"/>
    <x v="1"/>
    <x v="9"/>
    <x v="18"/>
    <n v="0"/>
    <n v="1"/>
    <n v="0"/>
  </r>
  <r>
    <n v="24"/>
    <n v="22"/>
    <x v="1"/>
    <s v="Ohio,OH"/>
    <x v="4"/>
    <x v="4"/>
    <x v="18"/>
    <n v="1"/>
    <n v="0"/>
    <n v="5"/>
  </r>
  <r>
    <n v="25"/>
    <n v="46"/>
    <x v="0"/>
    <s v="Washington,WA"/>
    <x v="2"/>
    <x v="4"/>
    <x v="18"/>
    <n v="1"/>
    <n v="0"/>
    <n v="3"/>
  </r>
  <r>
    <n v="15"/>
    <n v="22"/>
    <x v="2"/>
    <s v="Wyoming,WY"/>
    <x v="2"/>
    <x v="4"/>
    <x v="18"/>
    <n v="1"/>
    <n v="1"/>
    <n v="3"/>
  </r>
  <r>
    <n v="11"/>
    <n v="34"/>
    <x v="0"/>
    <s v="Oregon,OR"/>
    <x v="0"/>
    <x v="5"/>
    <x v="18"/>
    <n v="1"/>
    <n v="1"/>
    <n v="5"/>
  </r>
  <r>
    <n v="60"/>
    <n v="43"/>
    <x v="0"/>
    <s v="Maine,ME"/>
    <x v="2"/>
    <x v="5"/>
    <x v="18"/>
    <n v="1"/>
    <n v="0"/>
    <n v="2"/>
  </r>
  <r>
    <n v="57"/>
    <n v="37"/>
    <x v="2"/>
    <s v="North Dakota,ND"/>
    <x v="3"/>
    <x v="10"/>
    <x v="18"/>
    <n v="1"/>
    <n v="0"/>
    <n v="3"/>
  </r>
  <r>
    <n v="45"/>
    <n v="24"/>
    <x v="2"/>
    <s v="Wyoming,WY"/>
    <x v="5"/>
    <x v="10"/>
    <x v="18"/>
    <n v="1"/>
    <n v="0"/>
    <n v="5"/>
  </r>
  <r>
    <n v="91"/>
    <n v="46"/>
    <x v="2"/>
    <s v="South Carolina,SC"/>
    <x v="4"/>
    <x v="0"/>
    <x v="19"/>
    <n v="1"/>
    <n v="1"/>
    <n v="4"/>
  </r>
  <r>
    <n v="62"/>
    <n v="39"/>
    <x v="2"/>
    <s v="Washington,WA"/>
    <x v="2"/>
    <x v="0"/>
    <x v="19"/>
    <n v="1"/>
    <n v="1"/>
    <n v="4"/>
  </r>
  <r>
    <n v="72"/>
    <n v="42"/>
    <x v="2"/>
    <s v="South Carolina,SC"/>
    <x v="8"/>
    <x v="0"/>
    <x v="20"/>
    <n v="1"/>
    <n v="1"/>
    <n v="2"/>
  </r>
  <r>
    <n v="77"/>
    <n v="36"/>
    <x v="0"/>
    <s v="Kentucky,KY"/>
    <x v="2"/>
    <x v="0"/>
    <x v="20"/>
    <n v="1"/>
    <n v="1"/>
    <n v="0"/>
  </r>
  <r>
    <n v="35"/>
    <n v="40"/>
    <x v="2"/>
    <s v="Rhode Island,RI"/>
    <x v="0"/>
    <x v="3"/>
    <x v="20"/>
    <n v="1"/>
    <n v="0"/>
    <n v="0"/>
  </r>
  <r>
    <n v="7"/>
    <n v="35"/>
    <x v="0"/>
    <s v="Wisconsin,WI"/>
    <x v="0"/>
    <x v="3"/>
    <x v="20"/>
    <n v="1"/>
    <n v="1"/>
    <n v="1"/>
  </r>
  <r>
    <n v="18"/>
    <n v="47"/>
    <x v="0"/>
    <s v="New York,NY"/>
    <x v="9"/>
    <x v="11"/>
    <x v="20"/>
    <n v="1"/>
    <n v="0"/>
    <n v="0"/>
  </r>
  <r>
    <n v="48"/>
    <n v="27"/>
    <x v="2"/>
    <s v="Hawaii,HI"/>
    <x v="8"/>
    <x v="12"/>
    <x v="20"/>
    <n v="0"/>
    <n v="0"/>
    <n v="1"/>
  </r>
  <r>
    <n v="59"/>
    <n v="39"/>
    <x v="1"/>
    <s v="Arizona,AZ"/>
    <x v="5"/>
    <x v="13"/>
    <x v="20"/>
    <n v="1"/>
    <n v="1"/>
    <n v="5"/>
  </r>
  <r>
    <n v="23"/>
    <n v="52"/>
    <x v="0"/>
    <s v="Nebraska,NE"/>
    <x v="2"/>
    <x v="10"/>
    <x v="20"/>
    <n v="0"/>
    <n v="1"/>
    <n v="0"/>
  </r>
  <r>
    <n v="76"/>
    <n v="43"/>
    <x v="0"/>
    <s v="Washington,WA"/>
    <x v="6"/>
    <x v="0"/>
    <x v="21"/>
    <n v="1"/>
    <n v="1"/>
    <n v="4"/>
  </r>
  <r>
    <n v="39"/>
    <n v="30"/>
    <x v="2"/>
    <s v="Rhode Island,RI"/>
    <x v="0"/>
    <x v="14"/>
    <x v="21"/>
    <n v="1"/>
    <n v="1"/>
    <n v="0"/>
  </r>
  <r>
    <n v="32"/>
    <n v="18"/>
    <x v="0"/>
    <s v="Oklahoma,OK"/>
    <x v="4"/>
    <x v="11"/>
    <x v="21"/>
    <n v="1"/>
    <n v="1"/>
    <n v="0"/>
  </r>
  <r>
    <n v="58"/>
    <n v="28"/>
    <x v="2"/>
    <s v="South Carolina,SC"/>
    <x v="1"/>
    <x v="12"/>
    <x v="21"/>
    <n v="1"/>
    <n v="1"/>
    <n v="0"/>
  </r>
  <r>
    <n v="61"/>
    <n v="44"/>
    <x v="2"/>
    <s v="Ohio,OH"/>
    <x v="3"/>
    <x v="0"/>
    <x v="22"/>
    <n v="0"/>
    <n v="1"/>
    <n v="4"/>
  </r>
  <r>
    <n v="46"/>
    <n v="36"/>
    <x v="0"/>
    <s v="Oregon,OR"/>
    <x v="4"/>
    <x v="8"/>
    <x v="22"/>
    <n v="1"/>
    <n v="0"/>
    <n v="5"/>
  </r>
  <r>
    <n v="44"/>
    <n v="20"/>
    <x v="0"/>
    <s v="New Mexico,NM"/>
    <x v="0"/>
    <x v="15"/>
    <x v="22"/>
    <n v="0"/>
    <n v="0"/>
    <n v="2"/>
  </r>
  <r>
    <n v="55"/>
    <n v="55"/>
    <x v="0"/>
    <s v="Alaska,AK"/>
    <x v="6"/>
    <x v="9"/>
    <x v="23"/>
    <n v="1"/>
    <n v="0"/>
    <n v="4"/>
  </r>
  <r>
    <n v="56"/>
    <n v="55"/>
    <x v="0"/>
    <s v="Missouri,MO"/>
    <x v="8"/>
    <x v="11"/>
    <x v="23"/>
    <n v="1"/>
    <n v="0"/>
    <n v="0"/>
  </r>
  <r>
    <n v="50"/>
    <n v="28"/>
    <x v="0"/>
    <s v="Utah,UT"/>
    <x v="6"/>
    <x v="12"/>
    <x v="23"/>
    <n v="1"/>
    <n v="0"/>
    <n v="0"/>
  </r>
  <r>
    <n v="96"/>
    <n v="47"/>
    <x v="0"/>
    <s v="Florida, FL"/>
    <x v="3"/>
    <x v="0"/>
    <x v="24"/>
    <n v="1"/>
    <n v="0"/>
    <n v="1"/>
  </r>
  <r>
    <n v="36"/>
    <n v="52"/>
    <x v="2"/>
    <s v="North Dakota,ND"/>
    <x v="7"/>
    <x v="9"/>
    <x v="24"/>
    <n v="1"/>
    <n v="0"/>
    <n v="2"/>
  </r>
  <r>
    <n v="21"/>
    <n v="54"/>
    <x v="2"/>
    <s v="North Dakota,ND"/>
    <x v="7"/>
    <x v="9"/>
    <x v="24"/>
    <n v="1"/>
    <n v="0"/>
    <n v="1"/>
  </r>
  <r>
    <n v="33"/>
    <n v="51"/>
    <x v="2"/>
    <s v="Delaware,DE"/>
    <x v="8"/>
    <x v="3"/>
    <x v="24"/>
    <n v="1"/>
    <n v="1"/>
    <n v="3"/>
  </r>
  <r>
    <n v="89"/>
    <n v="31"/>
    <x v="2"/>
    <s v="Florida, FL"/>
    <x v="6"/>
    <x v="0"/>
    <x v="25"/>
    <n v="1"/>
    <n v="1"/>
    <n v="0"/>
  </r>
  <r>
    <n v="73"/>
    <n v="38"/>
    <x v="0"/>
    <s v="Arizona,AZ"/>
    <x v="7"/>
    <x v="0"/>
    <x v="25"/>
    <n v="1"/>
    <n v="0"/>
    <n v="4"/>
  </r>
  <r>
    <n v="95"/>
    <n v="31"/>
    <x v="0"/>
    <s v="Maryland, MD"/>
    <x v="8"/>
    <x v="0"/>
    <x v="25"/>
    <n v="1"/>
    <n v="0"/>
    <n v="4"/>
  </r>
  <r>
    <n v="87"/>
    <n v="52"/>
    <x v="0"/>
    <s v="Maryland, MD"/>
    <x v="8"/>
    <x v="0"/>
    <x v="25"/>
    <n v="0"/>
    <n v="1"/>
    <n v="3"/>
  </r>
  <r>
    <n v="66"/>
    <n v="44"/>
    <x v="2"/>
    <s v="New Jersey,NJ"/>
    <x v="8"/>
    <x v="0"/>
    <x v="25"/>
    <n v="0"/>
    <n v="0"/>
    <n v="2"/>
  </r>
  <r>
    <n v="37"/>
    <n v="29"/>
    <x v="0"/>
    <s v="North Dakota,ND"/>
    <x v="6"/>
    <x v="16"/>
    <x v="25"/>
    <n v="1"/>
    <n v="1"/>
    <n v="1"/>
  </r>
  <r>
    <n v="8"/>
    <n v="31"/>
    <x v="0"/>
    <s v="New Jersey,NJ"/>
    <x v="9"/>
    <x v="16"/>
    <x v="25"/>
    <n v="0"/>
    <n v="1"/>
    <n v="3"/>
  </r>
  <r>
    <n v="42"/>
    <n v="31"/>
    <x v="2"/>
    <s v="New York,NY"/>
    <x v="4"/>
    <x v="3"/>
    <x v="25"/>
    <n v="0"/>
    <n v="0"/>
    <n v="5"/>
  </r>
  <r>
    <n v="12"/>
    <n v="32"/>
    <x v="2"/>
    <s v="Minnesota,MN"/>
    <x v="0"/>
    <x v="3"/>
    <x v="25"/>
    <n v="0"/>
    <n v="1"/>
    <n v="1"/>
  </r>
  <r>
    <n v="54"/>
    <n v="22"/>
    <x v="0"/>
    <s v="Oklahoma,OK"/>
    <x v="8"/>
    <x v="11"/>
    <x v="25"/>
    <n v="1"/>
    <n v="0"/>
    <n v="1"/>
  </r>
  <r>
    <n v="52"/>
    <n v="37"/>
    <x v="2"/>
    <s v="Maine,ME"/>
    <x v="4"/>
    <x v="12"/>
    <x v="25"/>
    <n v="1"/>
    <n v="1"/>
    <n v="2"/>
  </r>
  <r>
    <n v="29"/>
    <n v="26"/>
    <x v="1"/>
    <s v="New Jersey,NJ"/>
    <x v="4"/>
    <x v="14"/>
    <x v="26"/>
    <n v="0"/>
    <n v="1"/>
    <n v="4"/>
  </r>
  <r>
    <n v="1"/>
    <n v="36"/>
    <x v="2"/>
    <s v="Nevada,NV"/>
    <x v="2"/>
    <x v="14"/>
    <x v="26"/>
    <n v="0"/>
    <n v="1"/>
    <n v="4"/>
  </r>
  <r>
    <n v="26"/>
    <n v="46"/>
    <x v="2"/>
    <s v="Kentucky,KY"/>
    <x v="7"/>
    <x v="12"/>
    <x v="26"/>
    <n v="1"/>
    <n v="1"/>
    <n v="3"/>
  </r>
  <r>
    <n v="4"/>
    <n v="21"/>
    <x v="2"/>
    <s v="Michigan,MI"/>
    <x v="6"/>
    <x v="4"/>
    <x v="26"/>
    <n v="0"/>
    <n v="0"/>
    <n v="5"/>
  </r>
  <r>
    <n v="90"/>
    <n v="27"/>
    <x v="2"/>
    <s v="Maryland, MD"/>
    <x v="4"/>
    <x v="0"/>
    <x v="27"/>
    <n v="0"/>
    <n v="1"/>
    <n v="1"/>
  </r>
  <r>
    <n v="14"/>
    <n v="21"/>
    <x v="0"/>
    <s v="South Carolina,SC"/>
    <x v="3"/>
    <x v="9"/>
    <x v="27"/>
    <n v="1"/>
    <n v="0"/>
    <n v="0"/>
  </r>
  <r>
    <n v="53"/>
    <n v="22"/>
    <x v="2"/>
    <s v="Rhode Island,RI"/>
    <x v="0"/>
    <x v="3"/>
    <x v="27"/>
    <n v="0"/>
    <n v="0"/>
    <n v="5"/>
  </r>
  <r>
    <n v="34"/>
    <n v="42"/>
    <x v="0"/>
    <s v="South Carolina,SC"/>
    <x v="7"/>
    <x v="17"/>
    <x v="28"/>
    <n v="1"/>
    <n v="0"/>
    <n v="4"/>
  </r>
  <r>
    <n v="51"/>
    <n v="36"/>
    <x v="2"/>
    <s v="Rhode Island,RI"/>
    <x v="4"/>
    <x v="14"/>
    <x v="28"/>
    <n v="0"/>
    <n v="1"/>
    <n v="4"/>
  </r>
  <r>
    <n v="41"/>
    <n v="52"/>
    <x v="0"/>
    <s v="Wyoming,WY"/>
    <x v="3"/>
    <x v="9"/>
    <x v="28"/>
    <n v="0"/>
    <n v="0"/>
    <n v="1"/>
  </r>
  <r>
    <n v="63"/>
    <n v="36"/>
    <x v="0"/>
    <s v="Kentucky,KY"/>
    <x v="4"/>
    <x v="0"/>
    <x v="29"/>
    <n v="1"/>
    <n v="1"/>
    <n v="4"/>
  </r>
  <r>
    <n v="81"/>
    <n v="36"/>
    <x v="0"/>
    <s v="Mississippi,MS"/>
    <x v="4"/>
    <x v="0"/>
    <x v="29"/>
    <n v="0"/>
    <n v="1"/>
    <n v="2"/>
  </r>
  <r>
    <n v="82"/>
    <n v="31"/>
    <x v="2"/>
    <s v="Oregon,OR"/>
    <x v="3"/>
    <x v="0"/>
    <x v="29"/>
    <n v="1"/>
    <n v="0"/>
    <n v="2"/>
  </r>
  <r>
    <n v="16"/>
    <n v="46"/>
    <x v="2"/>
    <s v="Idaho,ID"/>
    <x v="3"/>
    <x v="16"/>
    <x v="29"/>
    <n v="1"/>
    <n v="0"/>
    <n v="2"/>
  </r>
  <r>
    <n v="6"/>
    <n v="48"/>
    <x v="2"/>
    <s v="Wisconsin,WI"/>
    <x v="2"/>
    <x v="16"/>
    <x v="29"/>
    <n v="1"/>
    <n v="0"/>
    <n v="0"/>
  </r>
  <r>
    <n v="27"/>
    <n v="33"/>
    <x v="2"/>
    <s v="Montana,MT"/>
    <x v="8"/>
    <x v="9"/>
    <x v="29"/>
    <n v="1"/>
    <n v="0"/>
    <n v="2"/>
  </r>
  <r>
    <n v="40"/>
    <n v="37"/>
    <x v="0"/>
    <s v="New Mexico,NM"/>
    <x v="1"/>
    <x v="16"/>
    <x v="30"/>
    <n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5B53C-C346-43C6-8744-51206639D41F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0">
    <pivotField dataField="1" showAll="0"/>
    <pivotField showAll="0"/>
    <pivotField showAll="0"/>
    <pivotField showAll="0"/>
    <pivotField axis="axisRow" showAll="0">
      <items count="11">
        <item x="1"/>
        <item x="4"/>
        <item x="3"/>
        <item x="6"/>
        <item x="5"/>
        <item x="9"/>
        <item x="7"/>
        <item x="0"/>
        <item x="8"/>
        <item x="2"/>
        <item t="default"/>
      </items>
    </pivotField>
    <pivotField dataField="1" numFmtId="1" showAll="0">
      <items count="19">
        <item x="0"/>
        <item x="17"/>
        <item x="16"/>
        <item x="14"/>
        <item x="9"/>
        <item x="3"/>
        <item x="11"/>
        <item x="12"/>
        <item x="8"/>
        <item x="15"/>
        <item x="4"/>
        <item x="13"/>
        <item x="5"/>
        <item x="6"/>
        <item x="7"/>
        <item x="10"/>
        <item x="2"/>
        <item x="1"/>
        <item t="default"/>
      </items>
    </pivotField>
    <pivotField dataField="1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or donation" fld="5" baseField="4" baseItem="0"/>
    <dataField name="Sum of Post-campaign donation" fld="6" baseField="0" baseItem="0"/>
    <dataField name="Count of User_id" fld="0" subtotal="count" baseField="4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BD486-9055-4D72-8F15-5B04FEC09D1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A3:C14" firstHeaderRow="0" firstDataRow="1" firstDataCol="1" rowPageCount="1" colPageCount="1"/>
  <pivotFields count="10"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1"/>
        <item x="4"/>
        <item x="3"/>
        <item x="6"/>
        <item x="5"/>
        <item x="9"/>
        <item x="7"/>
        <item x="0"/>
        <item x="8"/>
        <item x="2"/>
        <item t="default"/>
      </items>
    </pivotField>
    <pivotField dataField="1" numFmtId="1" showAll="0">
      <items count="19">
        <item x="0"/>
        <item x="17"/>
        <item x="16"/>
        <item x="14"/>
        <item x="9"/>
        <item x="3"/>
        <item x="11"/>
        <item x="12"/>
        <item x="8"/>
        <item x="15"/>
        <item x="4"/>
        <item x="13"/>
        <item x="5"/>
        <item x="6"/>
        <item x="7"/>
        <item x="10"/>
        <item x="2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rior donation" fld="5" baseField="0" baseItem="0"/>
    <dataField name="Sum of Post-campaign donatio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E551-02E6-4CF1-B089-FBF77DD59C2F}">
  <dimension ref="A3:D14"/>
  <sheetViews>
    <sheetView workbookViewId="0">
      <selection activeCell="A5" sqref="A5"/>
    </sheetView>
  </sheetViews>
  <sheetFormatPr defaultRowHeight="14.5" x14ac:dyDescent="0.35"/>
  <cols>
    <col min="1" max="1" width="25.36328125" bestFit="1" customWidth="1"/>
    <col min="2" max="2" width="19.453125" bestFit="1" customWidth="1"/>
    <col min="3" max="3" width="27.90625" bestFit="1" customWidth="1"/>
    <col min="4" max="4" width="15" bestFit="1" customWidth="1"/>
    <col min="5" max="5" width="2.81640625" bestFit="1" customWidth="1"/>
    <col min="6" max="7" width="3.81640625" bestFit="1" customWidth="1"/>
    <col min="8" max="11" width="2.81640625" bestFit="1" customWidth="1"/>
    <col min="12" max="12" width="3.81640625" bestFit="1" customWidth="1"/>
    <col min="13" max="13" width="2.81640625" bestFit="1" customWidth="1"/>
    <col min="14" max="14" width="3.81640625" bestFit="1" customWidth="1"/>
    <col min="15" max="15" width="2.81640625" bestFit="1" customWidth="1"/>
    <col min="16" max="16" width="3.81640625" bestFit="1" customWidth="1"/>
    <col min="17" max="18" width="2.81640625" bestFit="1" customWidth="1"/>
    <col min="19" max="32" width="3.81640625" bestFit="1" customWidth="1"/>
    <col min="33" max="33" width="10.7265625" bestFit="1" customWidth="1"/>
    <col min="34" max="34" width="2.81640625" bestFit="1" customWidth="1"/>
    <col min="35" max="35" width="7.54296875" bestFit="1" customWidth="1"/>
    <col min="36" max="42" width="2.81640625" bestFit="1" customWidth="1"/>
    <col min="43" max="43" width="7.54296875" bestFit="1" customWidth="1"/>
    <col min="44" max="47" width="2.81640625" bestFit="1" customWidth="1"/>
    <col min="48" max="48" width="3.81640625" bestFit="1" customWidth="1"/>
    <col min="49" max="49" width="7.54296875" bestFit="1" customWidth="1"/>
    <col min="50" max="53" width="2.81640625" bestFit="1" customWidth="1"/>
    <col min="54" max="54" width="7.54296875" bestFit="1" customWidth="1"/>
    <col min="55" max="59" width="2.81640625" bestFit="1" customWidth="1"/>
    <col min="60" max="60" width="7.54296875" bestFit="1" customWidth="1"/>
    <col min="61" max="62" width="2.81640625" bestFit="1" customWidth="1"/>
    <col min="63" max="63" width="7.54296875" bestFit="1" customWidth="1"/>
    <col min="64" max="64" width="2.81640625" bestFit="1" customWidth="1"/>
    <col min="65" max="65" width="7.54296875" bestFit="1" customWidth="1"/>
    <col min="66" max="67" width="2.81640625" bestFit="1" customWidth="1"/>
    <col min="68" max="68" width="3.81640625" bestFit="1" customWidth="1"/>
    <col min="69" max="69" width="7.54296875" bestFit="1" customWidth="1"/>
    <col min="70" max="70" width="2.81640625" bestFit="1" customWidth="1"/>
    <col min="71" max="71" width="7.54296875" bestFit="1" customWidth="1"/>
    <col min="72" max="72" width="2.81640625" bestFit="1" customWidth="1"/>
    <col min="73" max="73" width="3.81640625" bestFit="1" customWidth="1"/>
    <col min="74" max="74" width="7.54296875" bestFit="1" customWidth="1"/>
    <col min="75" max="75" width="2.81640625" bestFit="1" customWidth="1"/>
    <col min="76" max="76" width="3.81640625" bestFit="1" customWidth="1"/>
    <col min="77" max="77" width="7.54296875" bestFit="1" customWidth="1"/>
    <col min="78" max="78" width="3.81640625" bestFit="1" customWidth="1"/>
    <col min="79" max="79" width="7.54296875" bestFit="1" customWidth="1"/>
    <col min="80" max="81" width="2.81640625" bestFit="1" customWidth="1"/>
    <col min="82" max="82" width="7.54296875" bestFit="1" customWidth="1"/>
    <col min="83" max="83" width="2.81640625" bestFit="1" customWidth="1"/>
    <col min="84" max="84" width="3.81640625" bestFit="1" customWidth="1"/>
    <col min="85" max="85" width="7.54296875" bestFit="1" customWidth="1"/>
    <col min="86" max="88" width="3.81640625" bestFit="1" customWidth="1"/>
    <col min="89" max="89" width="8.54296875" bestFit="1" customWidth="1"/>
    <col min="90" max="90" width="10.7265625" bestFit="1" customWidth="1"/>
  </cols>
  <sheetData>
    <row r="3" spans="1:4" x14ac:dyDescent="0.35">
      <c r="A3" s="14" t="s">
        <v>71</v>
      </c>
      <c r="B3" t="s">
        <v>73</v>
      </c>
      <c r="C3" t="s">
        <v>74</v>
      </c>
      <c r="D3" t="s">
        <v>75</v>
      </c>
    </row>
    <row r="4" spans="1:4" x14ac:dyDescent="0.35">
      <c r="A4" s="15" t="s">
        <v>18</v>
      </c>
      <c r="B4" s="16">
        <v>165</v>
      </c>
      <c r="C4" s="16">
        <v>570</v>
      </c>
      <c r="D4" s="16">
        <v>6</v>
      </c>
    </row>
    <row r="5" spans="1:4" x14ac:dyDescent="0.35">
      <c r="A5" s="15" t="s">
        <v>14</v>
      </c>
      <c r="B5" s="16">
        <v>385</v>
      </c>
      <c r="C5" s="16">
        <v>1095</v>
      </c>
      <c r="D5" s="16">
        <v>17</v>
      </c>
    </row>
    <row r="6" spans="1:4" x14ac:dyDescent="0.35">
      <c r="A6" s="15" t="s">
        <v>28</v>
      </c>
      <c r="B6" s="16">
        <v>395</v>
      </c>
      <c r="C6" s="16">
        <v>810</v>
      </c>
      <c r="D6" s="16">
        <v>11</v>
      </c>
    </row>
    <row r="7" spans="1:4" x14ac:dyDescent="0.35">
      <c r="A7" s="15" t="s">
        <v>16</v>
      </c>
      <c r="B7" s="16">
        <v>135</v>
      </c>
      <c r="C7" s="16">
        <v>570</v>
      </c>
      <c r="D7" s="16">
        <v>9</v>
      </c>
    </row>
    <row r="8" spans="1:4" x14ac:dyDescent="0.35">
      <c r="A8" s="15" t="s">
        <v>33</v>
      </c>
      <c r="B8" s="16">
        <v>230</v>
      </c>
      <c r="C8" s="16">
        <v>610</v>
      </c>
      <c r="D8" s="16">
        <v>6</v>
      </c>
    </row>
    <row r="9" spans="1:4" x14ac:dyDescent="0.35">
      <c r="A9" s="15" t="s">
        <v>22</v>
      </c>
      <c r="B9" s="16">
        <v>40</v>
      </c>
      <c r="C9" s="16">
        <v>100</v>
      </c>
      <c r="D9" s="16">
        <v>2</v>
      </c>
    </row>
    <row r="10" spans="1:4" x14ac:dyDescent="0.35">
      <c r="A10" s="15" t="s">
        <v>37</v>
      </c>
      <c r="B10" s="16">
        <v>120</v>
      </c>
      <c r="C10" s="16">
        <v>570</v>
      </c>
      <c r="D10" s="16">
        <v>9</v>
      </c>
    </row>
    <row r="11" spans="1:4" x14ac:dyDescent="0.35">
      <c r="A11" s="15" t="s">
        <v>20</v>
      </c>
      <c r="B11" s="16">
        <v>220</v>
      </c>
      <c r="C11" s="16">
        <v>1110</v>
      </c>
      <c r="D11" s="16">
        <v>11</v>
      </c>
    </row>
    <row r="12" spans="1:4" x14ac:dyDescent="0.35">
      <c r="A12" s="15" t="s">
        <v>42</v>
      </c>
      <c r="B12" s="16">
        <v>140</v>
      </c>
      <c r="C12" s="16">
        <v>480</v>
      </c>
      <c r="D12" s="16">
        <v>10</v>
      </c>
    </row>
    <row r="13" spans="1:4" x14ac:dyDescent="0.35">
      <c r="A13" s="15" t="s">
        <v>11</v>
      </c>
      <c r="B13" s="16">
        <v>675</v>
      </c>
      <c r="C13" s="16">
        <v>2010</v>
      </c>
      <c r="D13" s="16">
        <v>19</v>
      </c>
    </row>
    <row r="14" spans="1:4" x14ac:dyDescent="0.35">
      <c r="A14" s="15" t="s">
        <v>72</v>
      </c>
      <c r="B14" s="16">
        <v>2505</v>
      </c>
      <c r="C14" s="16">
        <v>7925</v>
      </c>
      <c r="D14" s="1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1899-F113-4B94-9440-7AC5CF684D36}">
  <dimension ref="A1:I20"/>
  <sheetViews>
    <sheetView workbookViewId="0">
      <selection activeCell="E4" sqref="E4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77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0.32382975142692744</v>
      </c>
    </row>
    <row r="5" spans="1:9" x14ac:dyDescent="0.35">
      <c r="A5" s="3" t="s">
        <v>80</v>
      </c>
      <c r="B5" s="24">
        <v>0.10486570790922563</v>
      </c>
      <c r="C5" t="s">
        <v>100</v>
      </c>
    </row>
    <row r="6" spans="1:9" x14ac:dyDescent="0.35">
      <c r="A6" s="3" t="s">
        <v>81</v>
      </c>
      <c r="B6" s="3">
        <v>5.6912085118648426E-2</v>
      </c>
    </row>
    <row r="7" spans="1:9" x14ac:dyDescent="0.35">
      <c r="A7" s="3" t="s">
        <v>57</v>
      </c>
      <c r="B7" s="3">
        <v>23.542245344335171</v>
      </c>
    </row>
    <row r="8" spans="1:9" ht="15" thickBot="1" x14ac:dyDescent="0.4">
      <c r="A8" s="21" t="s">
        <v>82</v>
      </c>
      <c r="B8" s="21">
        <v>60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3</v>
      </c>
      <c r="C12" s="3">
        <v>3636.0436455725503</v>
      </c>
      <c r="D12" s="3">
        <v>1212.0145485241835</v>
      </c>
      <c r="E12" s="3">
        <v>2.1868151310943618</v>
      </c>
      <c r="F12" s="3">
        <v>9.9700526500597561E-2</v>
      </c>
    </row>
    <row r="13" spans="1:9" x14ac:dyDescent="0.35">
      <c r="A13" s="3" t="s">
        <v>85</v>
      </c>
      <c r="B13" s="3">
        <v>56</v>
      </c>
      <c r="C13" s="3">
        <v>31037.289687760785</v>
      </c>
      <c r="D13" s="3">
        <v>554.23731585287112</v>
      </c>
      <c r="E13" s="3"/>
      <c r="F13" s="3"/>
    </row>
    <row r="14" spans="1:9" ht="15" thickBot="1" x14ac:dyDescent="0.4">
      <c r="A14" s="21" t="s">
        <v>86</v>
      </c>
      <c r="B14" s="21">
        <v>59</v>
      </c>
      <c r="C14" s="21">
        <v>34673.333333333336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17.872350773315741</v>
      </c>
      <c r="C17" s="3">
        <v>8.0563115724643541</v>
      </c>
      <c r="D17" s="3">
        <v>2.2184284473805111</v>
      </c>
      <c r="E17" s="3">
        <v>3.0597056375528928E-2</v>
      </c>
      <c r="F17" s="3">
        <v>1.7336193876298118</v>
      </c>
      <c r="G17" s="3">
        <v>34.011082159001674</v>
      </c>
      <c r="H17" s="3">
        <v>1.7336193876298118</v>
      </c>
      <c r="I17" s="3">
        <v>34.011082159001674</v>
      </c>
    </row>
    <row r="18" spans="1:9" x14ac:dyDescent="0.35">
      <c r="A18" s="3" t="s">
        <v>7</v>
      </c>
      <c r="B18" s="3">
        <v>9.4064149016365555</v>
      </c>
      <c r="C18" s="3">
        <v>7.069282697193727</v>
      </c>
      <c r="D18" s="3">
        <v>1.3306038681082302</v>
      </c>
      <c r="E18" s="3">
        <v>0.18871235393066657</v>
      </c>
      <c r="F18" s="3">
        <v>-4.755060050428634</v>
      </c>
      <c r="G18" s="3">
        <v>23.567889853701743</v>
      </c>
      <c r="H18" s="3">
        <v>-4.755060050428634</v>
      </c>
      <c r="I18" s="3">
        <v>23.567889853701743</v>
      </c>
    </row>
    <row r="19" spans="1:9" x14ac:dyDescent="0.35">
      <c r="A19" s="3" t="s">
        <v>8</v>
      </c>
      <c r="B19" s="3">
        <v>9.080071668750886</v>
      </c>
      <c r="C19" s="3">
        <v>6.1788952656330389</v>
      </c>
      <c r="D19" s="3">
        <v>1.4695299529115122</v>
      </c>
      <c r="E19" s="3">
        <v>0.14728506766986174</v>
      </c>
      <c r="F19" s="3">
        <v>-3.2977429248615611</v>
      </c>
      <c r="G19" s="3">
        <v>21.457886262363331</v>
      </c>
      <c r="H19" s="3">
        <v>-3.2977429248615611</v>
      </c>
      <c r="I19" s="3">
        <v>21.457886262363331</v>
      </c>
    </row>
    <row r="20" spans="1:9" ht="15" thickBot="1" x14ac:dyDescent="0.4">
      <c r="A20" s="21" t="s">
        <v>9</v>
      </c>
      <c r="B20" s="21">
        <v>-2.7979398597150902</v>
      </c>
      <c r="C20" s="21">
        <v>1.6772239728467517</v>
      </c>
      <c r="D20" s="21">
        <v>-1.6681969164596113</v>
      </c>
      <c r="E20" s="21">
        <v>0.10085944030212822</v>
      </c>
      <c r="F20" s="21">
        <v>-6.1578232167495024</v>
      </c>
      <c r="G20" s="21">
        <v>0.56194349731932158</v>
      </c>
      <c r="H20" s="21">
        <v>-6.1578232167495024</v>
      </c>
      <c r="I20" s="21">
        <v>0.56194349731932158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BD47-CB6D-4C19-B8A6-301B26BCA4C6}">
  <dimension ref="A1:I20"/>
  <sheetViews>
    <sheetView workbookViewId="0">
      <selection activeCell="A5" sqref="A5:B5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77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0.32125530200766811</v>
      </c>
    </row>
    <row r="5" spans="1:9" x14ac:dyDescent="0.35">
      <c r="A5" s="3" t="s">
        <v>80</v>
      </c>
      <c r="B5" s="3">
        <v>0.10320496906803805</v>
      </c>
    </row>
    <row r="6" spans="1:9" x14ac:dyDescent="0.35">
      <c r="A6" s="3" t="s">
        <v>81</v>
      </c>
      <c r="B6" s="3">
        <v>7.5180124351414246E-2</v>
      </c>
    </row>
    <row r="7" spans="1:9" x14ac:dyDescent="0.35">
      <c r="A7" s="3" t="s">
        <v>57</v>
      </c>
      <c r="B7" s="3">
        <v>57.492605191599239</v>
      </c>
    </row>
    <row r="8" spans="1:9" ht="15" thickBot="1" x14ac:dyDescent="0.4">
      <c r="A8" s="21" t="s">
        <v>82</v>
      </c>
      <c r="B8" s="21">
        <v>100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3</v>
      </c>
      <c r="C12" s="3">
        <v>36517.63343515835</v>
      </c>
      <c r="D12" s="3">
        <v>12172.544478386117</v>
      </c>
      <c r="E12" s="3">
        <v>3.6826241184065798</v>
      </c>
      <c r="F12" s="3">
        <v>1.4687694706967494E-2</v>
      </c>
    </row>
    <row r="13" spans="1:9" x14ac:dyDescent="0.35">
      <c r="A13" s="3" t="s">
        <v>85</v>
      </c>
      <c r="B13" s="3">
        <v>96</v>
      </c>
      <c r="C13" s="3">
        <v>317318.366564842</v>
      </c>
      <c r="D13" s="3">
        <v>3305.399651717104</v>
      </c>
      <c r="E13" s="3"/>
      <c r="F13" s="3"/>
    </row>
    <row r="14" spans="1:9" ht="15" thickBot="1" x14ac:dyDescent="0.4">
      <c r="A14" s="21" t="s">
        <v>86</v>
      </c>
      <c r="B14" s="21">
        <v>99</v>
      </c>
      <c r="C14" s="21">
        <v>353836.00000000035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21.883651177861815</v>
      </c>
      <c r="C17" s="3">
        <v>16.663749802623165</v>
      </c>
      <c r="D17" s="3">
        <v>1.3132489047823406</v>
      </c>
      <c r="E17" s="3">
        <v>0.19222935722165346</v>
      </c>
      <c r="F17" s="3">
        <v>-11.19363075148059</v>
      </c>
      <c r="G17" s="3">
        <v>54.96093310720422</v>
      </c>
      <c r="H17" s="3">
        <v>-11.19363075148059</v>
      </c>
      <c r="I17" s="3">
        <v>54.96093310720422</v>
      </c>
    </row>
    <row r="18" spans="1:9" x14ac:dyDescent="0.35">
      <c r="A18" s="3" t="s">
        <v>7</v>
      </c>
      <c r="B18" s="3">
        <v>43.650758977284717</v>
      </c>
      <c r="C18" s="3">
        <v>14.453969552448021</v>
      </c>
      <c r="D18" s="3">
        <v>3.0199841516818289</v>
      </c>
      <c r="E18" s="3">
        <v>3.2388550884035832E-3</v>
      </c>
      <c r="F18" s="3">
        <v>14.959856176452138</v>
      </c>
      <c r="G18" s="3">
        <v>72.341661778117299</v>
      </c>
      <c r="H18" s="3">
        <v>14.959856176452138</v>
      </c>
      <c r="I18" s="3">
        <v>72.341661778117299</v>
      </c>
    </row>
    <row r="19" spans="1:9" x14ac:dyDescent="0.35">
      <c r="A19" s="3" t="s">
        <v>8</v>
      </c>
      <c r="B19" s="3">
        <v>11.63985343886918</v>
      </c>
      <c r="C19" s="3">
        <v>11.556840522654264</v>
      </c>
      <c r="D19" s="3">
        <v>1.0071830113128402</v>
      </c>
      <c r="E19" s="3">
        <v>0.31637874992134868</v>
      </c>
      <c r="F19" s="3">
        <v>-11.300293689366518</v>
      </c>
      <c r="G19" s="3">
        <v>34.580000567104875</v>
      </c>
      <c r="H19" s="3">
        <v>-11.300293689366518</v>
      </c>
      <c r="I19" s="3">
        <v>34.580000567104875</v>
      </c>
    </row>
    <row r="20" spans="1:9" ht="15" thickBot="1" x14ac:dyDescent="0.4">
      <c r="A20" s="21" t="s">
        <v>9</v>
      </c>
      <c r="B20" s="21">
        <v>-3.694818017159728</v>
      </c>
      <c r="C20" s="21">
        <v>3.365767233642162</v>
      </c>
      <c r="D20" s="21">
        <v>-1.0977639749500721</v>
      </c>
      <c r="E20" s="21">
        <v>0.27505335759847682</v>
      </c>
      <c r="F20" s="21">
        <v>-10.375813172175757</v>
      </c>
      <c r="G20" s="21">
        <v>2.9861771378563007</v>
      </c>
      <c r="H20" s="21">
        <v>-10.375813172175757</v>
      </c>
      <c r="I20" s="21">
        <v>2.9861771378563007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1348-98C3-4E3B-BECA-E2AD2E328459}">
  <dimension ref="A1:D14"/>
  <sheetViews>
    <sheetView workbookViewId="0">
      <selection activeCell="I9" sqref="I9"/>
    </sheetView>
  </sheetViews>
  <sheetFormatPr defaultRowHeight="14.5" x14ac:dyDescent="0.35"/>
  <cols>
    <col min="1" max="1" width="25.36328125" bestFit="1" customWidth="1"/>
    <col min="2" max="2" width="19.453125" bestFit="1" customWidth="1"/>
    <col min="3" max="3" width="27.90625" bestFit="1" customWidth="1"/>
    <col min="4" max="4" width="7.54296875" bestFit="1" customWidth="1"/>
    <col min="5" max="18" width="2.81640625" bestFit="1" customWidth="1"/>
    <col min="19" max="19" width="3.81640625" bestFit="1" customWidth="1"/>
    <col min="20" max="20" width="10.7265625" bestFit="1" customWidth="1"/>
  </cols>
  <sheetData>
    <row r="1" spans="1:4" x14ac:dyDescent="0.35">
      <c r="A1" s="14" t="s">
        <v>2</v>
      </c>
      <c r="B1" t="s">
        <v>102</v>
      </c>
    </row>
    <row r="3" spans="1:4" x14ac:dyDescent="0.35">
      <c r="A3" s="14" t="s">
        <v>2</v>
      </c>
      <c r="B3" t="s">
        <v>73</v>
      </c>
      <c r="C3" t="s">
        <v>74</v>
      </c>
      <c r="D3" t="s">
        <v>101</v>
      </c>
    </row>
    <row r="4" spans="1:4" x14ac:dyDescent="0.35">
      <c r="A4" s="15" t="s">
        <v>18</v>
      </c>
      <c r="B4" s="16">
        <v>165</v>
      </c>
      <c r="C4" s="16">
        <v>570</v>
      </c>
      <c r="D4">
        <f>AVERAGE(GETPIVOTDATA("Sum of Post-campaign donation",$A$3,"Profession","Armed forces"),GETPIVOTDATA("Sum of Prior donation",$A$3,"Profession","Armed forces"))</f>
        <v>367.5</v>
      </c>
    </row>
    <row r="5" spans="1:4" x14ac:dyDescent="0.35">
      <c r="A5" s="15" t="s">
        <v>14</v>
      </c>
      <c r="B5" s="16">
        <v>385</v>
      </c>
      <c r="C5" s="16">
        <v>1095</v>
      </c>
      <c r="D5">
        <f>AVERAGE(GETPIVOTDATA("Sum of Post-campaign donation",$A$3,"Profession","Arts and entertainment"),GETPIVOTDATA("Sum of Prior donation",$A$3,"Profession","Arts and entertainment"))</f>
        <v>740</v>
      </c>
    </row>
    <row r="6" spans="1:4" x14ac:dyDescent="0.35">
      <c r="A6" s="15" t="s">
        <v>28</v>
      </c>
      <c r="B6" s="16">
        <v>395</v>
      </c>
      <c r="C6" s="16">
        <v>810</v>
      </c>
      <c r="D6">
        <f>AVERAGE(GETPIVOTDATA("Sum of Post-campaign donation",$A$3,"Profession","Business and marketing"),GETPIVOTDATA("Sum of Prior donation",$A$3,"Profession","Business and marketing"))</f>
        <v>602.5</v>
      </c>
    </row>
    <row r="7" spans="1:4" x14ac:dyDescent="0.35">
      <c r="A7" s="15" t="s">
        <v>16</v>
      </c>
      <c r="B7" s="16">
        <v>135</v>
      </c>
      <c r="C7" s="16">
        <v>570</v>
      </c>
      <c r="D7">
        <f>AVERAGE(GETPIVOTDATA("Sum of Post-campaign donation",$A$3,"Profession","Education"),GETPIVOTDATA("Sum of Prior donation",$A$3,"Profession","Education"))</f>
        <v>352.5</v>
      </c>
    </row>
    <row r="8" spans="1:4" x14ac:dyDescent="0.35">
      <c r="A8" s="15" t="s">
        <v>33</v>
      </c>
      <c r="B8" s="16">
        <v>230</v>
      </c>
      <c r="C8" s="16">
        <v>610</v>
      </c>
      <c r="D8">
        <f>AVERAGE(GETPIVOTDATA("Sum of Post-campaign donation",$A$3,"Profession","Healthcare and medicine"),GETPIVOTDATA("Sum of Prior donation",$A$3,"Profession","Healthcare and medicine"))</f>
        <v>420</v>
      </c>
    </row>
    <row r="9" spans="1:4" x14ac:dyDescent="0.35">
      <c r="A9" s="15" t="s">
        <v>22</v>
      </c>
      <c r="B9" s="16">
        <v>40</v>
      </c>
      <c r="C9" s="16">
        <v>100</v>
      </c>
      <c r="D9">
        <f>AVERAGE(GETPIVOTDATA("Sum of Post-campaign donation",$A$3,"Profession","Hospitality"),GETPIVOTDATA("Sum of Prior donation",$A$3,"Profession","Hospitality"))</f>
        <v>70</v>
      </c>
    </row>
    <row r="10" spans="1:4" x14ac:dyDescent="0.35">
      <c r="A10" s="15" t="s">
        <v>37</v>
      </c>
      <c r="B10" s="16">
        <v>120</v>
      </c>
      <c r="C10" s="16">
        <v>570</v>
      </c>
      <c r="D10">
        <f>AVERAGE(GETPIVOTDATA("Sum of Post-campaign donation",$A$3,"Profession","Industrial and manufacturing"),GETPIVOTDATA("Sum of Prior donation",$A$3,"Profession","Industrial and manufacturing"))</f>
        <v>345</v>
      </c>
    </row>
    <row r="11" spans="1:4" x14ac:dyDescent="0.35">
      <c r="A11" s="15" t="s">
        <v>20</v>
      </c>
      <c r="B11" s="16">
        <v>220</v>
      </c>
      <c r="C11" s="16">
        <v>1110</v>
      </c>
      <c r="D11">
        <f>AVERAGE(GETPIVOTDATA("Sum of Post-campaign donation",$A$3,"Profession","Law Enforcement"),GETPIVOTDATA("Sum of Prior donation",$A$3,"Profession","Law Enforcement"))</f>
        <v>665</v>
      </c>
    </row>
    <row r="12" spans="1:4" x14ac:dyDescent="0.35">
      <c r="A12" s="15" t="s">
        <v>42</v>
      </c>
      <c r="B12" s="16">
        <v>140</v>
      </c>
      <c r="C12" s="16">
        <v>480</v>
      </c>
      <c r="D12">
        <f>AVERAGE(GETPIVOTDATA("Sum of Post-campaign donation",$A$3,"Profession","Retail"),GETPIVOTDATA("Sum of Prior donation",$A$3,"Profession","Retail"))</f>
        <v>310</v>
      </c>
    </row>
    <row r="13" spans="1:4" x14ac:dyDescent="0.35">
      <c r="A13" s="15" t="s">
        <v>11</v>
      </c>
      <c r="B13" s="16">
        <v>675</v>
      </c>
      <c r="C13" s="16">
        <v>2010</v>
      </c>
      <c r="D13">
        <f>AVERAGE(GETPIVOTDATA("Sum of Post-campaign donation",$A$3,"Profession","Science and technology"),GETPIVOTDATA("Sum of Prior donation",$A$3,"Profession","Science and technology"))</f>
        <v>1342.5</v>
      </c>
    </row>
    <row r="14" spans="1:4" x14ac:dyDescent="0.35">
      <c r="A14" s="15" t="s">
        <v>72</v>
      </c>
      <c r="B14" s="16">
        <v>2505</v>
      </c>
      <c r="C14" s="16">
        <v>7925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E55E-4EE7-412F-B500-BC45D32860F7}">
  <dimension ref="A1:I18"/>
  <sheetViews>
    <sheetView tabSelected="1" workbookViewId="0">
      <selection activeCell="B5" sqref="B5"/>
    </sheetView>
  </sheetViews>
  <sheetFormatPr defaultRowHeight="14.5" x14ac:dyDescent="0.35"/>
  <sheetData>
    <row r="1" spans="1:9" x14ac:dyDescent="0.35">
      <c r="A1" t="s">
        <v>103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8.8987318212612729E-2</v>
      </c>
    </row>
    <row r="5" spans="1:9" x14ac:dyDescent="0.35">
      <c r="A5" s="3" t="s">
        <v>80</v>
      </c>
      <c r="B5" s="24">
        <v>7.9187428026727975E-3</v>
      </c>
      <c r="C5" t="s">
        <v>104</v>
      </c>
    </row>
    <row r="6" spans="1:9" x14ac:dyDescent="0.35">
      <c r="A6" s="3" t="s">
        <v>81</v>
      </c>
      <c r="B6" s="3">
        <v>-2.2045353319938062E-3</v>
      </c>
    </row>
    <row r="7" spans="1:9" x14ac:dyDescent="0.35">
      <c r="A7" s="3" t="s">
        <v>57</v>
      </c>
      <c r="B7" s="3">
        <v>54.314943246834687</v>
      </c>
    </row>
    <row r="8" spans="1:9" ht="15" thickBot="1" x14ac:dyDescent="0.4">
      <c r="A8" s="21" t="s">
        <v>82</v>
      </c>
      <c r="B8" s="21">
        <v>100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1</v>
      </c>
      <c r="C12" s="3">
        <v>2307.6701291264035</v>
      </c>
      <c r="D12" s="3">
        <v>2307.6701291264035</v>
      </c>
      <c r="E12" s="3">
        <v>0.78223108140785969</v>
      </c>
      <c r="F12" s="3">
        <v>0.37862443020034176</v>
      </c>
    </row>
    <row r="13" spans="1:9" x14ac:dyDescent="0.35">
      <c r="A13" s="3" t="s">
        <v>85</v>
      </c>
      <c r="B13" s="3">
        <v>98</v>
      </c>
      <c r="C13" s="3">
        <v>289111.0798708736</v>
      </c>
      <c r="D13" s="3">
        <v>2950.1130599068733</v>
      </c>
      <c r="E13" s="3"/>
      <c r="F13" s="3"/>
    </row>
    <row r="14" spans="1:9" ht="15" thickBot="1" x14ac:dyDescent="0.4">
      <c r="A14" s="21" t="s">
        <v>86</v>
      </c>
      <c r="B14" s="21">
        <v>99</v>
      </c>
      <c r="C14" s="21">
        <v>291418.75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96.946631261064269</v>
      </c>
      <c r="C17" s="3">
        <v>20.732991591309851</v>
      </c>
      <c r="D17" s="3">
        <v>4.6759596093068909</v>
      </c>
      <c r="E17" s="3">
        <v>9.3589862754296439E-6</v>
      </c>
      <c r="F17" s="3">
        <v>55.80268421351191</v>
      </c>
      <c r="G17" s="3">
        <v>138.09057830861661</v>
      </c>
      <c r="H17" s="3">
        <v>55.80268421351191</v>
      </c>
      <c r="I17" s="3">
        <v>138.09057830861661</v>
      </c>
    </row>
    <row r="18" spans="1:9" ht="15" thickBot="1" x14ac:dyDescent="0.4">
      <c r="A18" s="21" t="s">
        <v>1</v>
      </c>
      <c r="B18" s="21">
        <v>-0.49021139227324856</v>
      </c>
      <c r="C18" s="21">
        <v>0.55426297135462455</v>
      </c>
      <c r="D18" s="21">
        <v>-0.8844382858107348</v>
      </c>
      <c r="E18" s="21">
        <v>0.37862443020035053</v>
      </c>
      <c r="F18" s="21">
        <v>-1.5901282201656661</v>
      </c>
      <c r="G18" s="21">
        <v>0.60970543561916912</v>
      </c>
      <c r="H18" s="21">
        <v>-1.5901282201656661</v>
      </c>
      <c r="I18" s="21">
        <v>0.60970543561916912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966F-7B6B-46EC-9745-E5FE9A3E35C2}">
  <dimension ref="A1:I18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t="s">
        <v>105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0.28944182010379599</v>
      </c>
    </row>
    <row r="5" spans="1:9" x14ac:dyDescent="0.35">
      <c r="A5" s="3" t="s">
        <v>80</v>
      </c>
      <c r="B5" s="24">
        <v>8.3776567224998197E-2</v>
      </c>
      <c r="C5" t="s">
        <v>106</v>
      </c>
    </row>
    <row r="6" spans="1:9" x14ac:dyDescent="0.35">
      <c r="A6" s="3" t="s">
        <v>81</v>
      </c>
      <c r="B6" s="3">
        <v>7.4427348523212464E-2</v>
      </c>
    </row>
    <row r="7" spans="1:9" x14ac:dyDescent="0.35">
      <c r="A7" s="3" t="s">
        <v>57</v>
      </c>
      <c r="B7" s="3">
        <v>52.197103631820617</v>
      </c>
    </row>
    <row r="8" spans="1:9" ht="15" thickBot="1" x14ac:dyDescent="0.4">
      <c r="A8" s="21" t="s">
        <v>82</v>
      </c>
      <c r="B8" s="21">
        <v>100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1</v>
      </c>
      <c r="C12" s="3">
        <v>24414.062499999942</v>
      </c>
      <c r="D12" s="3">
        <v>24414.062499999942</v>
      </c>
      <c r="E12" s="3">
        <v>8.9608094427180927</v>
      </c>
      <c r="F12" s="3">
        <v>3.4911026883300148E-3</v>
      </c>
    </row>
    <row r="13" spans="1:9" x14ac:dyDescent="0.35">
      <c r="A13" s="3" t="s">
        <v>85</v>
      </c>
      <c r="B13" s="3">
        <v>98</v>
      </c>
      <c r="C13" s="3">
        <v>267004.68750000006</v>
      </c>
      <c r="D13" s="3">
        <v>2724.5376275510212</v>
      </c>
      <c r="E13" s="3"/>
      <c r="F13" s="3"/>
    </row>
    <row r="14" spans="1:9" ht="15" thickBot="1" x14ac:dyDescent="0.4">
      <c r="A14" s="21" t="s">
        <v>86</v>
      </c>
      <c r="B14" s="21">
        <v>99</v>
      </c>
      <c r="C14" s="21">
        <v>291418.75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47.999999999999936</v>
      </c>
      <c r="C17" s="3">
        <v>11.671627194935207</v>
      </c>
      <c r="D17" s="3">
        <v>4.1125371122913421</v>
      </c>
      <c r="E17" s="3">
        <v>8.1464725349383277E-5</v>
      </c>
      <c r="F17" s="3">
        <v>24.83803569049493</v>
      </c>
      <c r="G17" s="3">
        <v>71.161964309504938</v>
      </c>
      <c r="H17" s="3">
        <v>24.83803569049493</v>
      </c>
      <c r="I17" s="3">
        <v>71.161964309504938</v>
      </c>
    </row>
    <row r="18" spans="1:9" ht="15" thickBot="1" x14ac:dyDescent="0.4">
      <c r="A18" s="21" t="s">
        <v>7</v>
      </c>
      <c r="B18" s="21">
        <v>39.062500000000078</v>
      </c>
      <c r="C18" s="21">
        <v>13.049275907955165</v>
      </c>
      <c r="D18" s="21">
        <v>2.9934611142819505</v>
      </c>
      <c r="E18" s="21">
        <v>3.4911026883299441E-3</v>
      </c>
      <c r="F18" s="21">
        <v>13.166636655761472</v>
      </c>
      <c r="G18" s="21">
        <v>64.958363344238677</v>
      </c>
      <c r="H18" s="21">
        <v>13.166636655761472</v>
      </c>
      <c r="I18" s="21">
        <v>64.958363344238677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FC05-DB6F-4279-A495-1C2490AA5677}">
  <dimension ref="A1:I18"/>
  <sheetViews>
    <sheetView workbookViewId="0">
      <selection activeCell="D3" sqref="D3"/>
    </sheetView>
  </sheetViews>
  <sheetFormatPr defaultRowHeight="14.5" x14ac:dyDescent="0.35"/>
  <cols>
    <col min="2" max="2" width="15.08984375" bestFit="1" customWidth="1"/>
  </cols>
  <sheetData>
    <row r="1" spans="1:9" x14ac:dyDescent="0.35">
      <c r="A1" t="s">
        <v>107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2.7786414729605029E-3</v>
      </c>
    </row>
    <row r="5" spans="1:9" x14ac:dyDescent="0.35">
      <c r="A5" s="3" t="s">
        <v>80</v>
      </c>
      <c r="B5" s="27">
        <v>7.7208484352561134E-6</v>
      </c>
      <c r="C5" t="s">
        <v>106</v>
      </c>
    </row>
    <row r="6" spans="1:9" x14ac:dyDescent="0.35">
      <c r="A6" s="3" t="s">
        <v>81</v>
      </c>
      <c r="B6" s="3">
        <v>-1.0196282000050098E-2</v>
      </c>
    </row>
    <row r="7" spans="1:9" x14ac:dyDescent="0.35">
      <c r="A7" s="3" t="s">
        <v>57</v>
      </c>
      <c r="B7" s="3">
        <v>54.531071464826745</v>
      </c>
    </row>
    <row r="8" spans="1:9" ht="15" thickBot="1" x14ac:dyDescent="0.4">
      <c r="A8" s="21" t="s">
        <v>82</v>
      </c>
      <c r="B8" s="21">
        <v>100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1</v>
      </c>
      <c r="C12" s="3">
        <v>2.2499999999417923</v>
      </c>
      <c r="D12" s="3">
        <v>2.2499999999417923</v>
      </c>
      <c r="E12" s="3">
        <v>7.566489886272589E-4</v>
      </c>
      <c r="F12" s="3">
        <v>0.97811109226789594</v>
      </c>
    </row>
    <row r="13" spans="1:9" x14ac:dyDescent="0.35">
      <c r="A13" s="3" t="s">
        <v>85</v>
      </c>
      <c r="B13" s="3">
        <v>98</v>
      </c>
      <c r="C13" s="3">
        <v>291416.50000000006</v>
      </c>
      <c r="D13" s="3">
        <v>2973.6377551020414</v>
      </c>
      <c r="E13" s="3"/>
      <c r="F13" s="3"/>
    </row>
    <row r="14" spans="1:9" ht="15" thickBot="1" x14ac:dyDescent="0.4">
      <c r="A14" s="21" t="s">
        <v>86</v>
      </c>
      <c r="B14" s="21">
        <v>99</v>
      </c>
      <c r="C14" s="21">
        <v>291418.75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79.099999999999994</v>
      </c>
      <c r="C17" s="3">
        <v>7.7118580836294468</v>
      </c>
      <c r="D17" s="3">
        <v>10.256931486837347</v>
      </c>
      <c r="E17" s="3">
        <v>3.3538304018683389E-17</v>
      </c>
      <c r="F17" s="3">
        <v>63.796068619249226</v>
      </c>
      <c r="G17" s="3">
        <v>94.403931380750763</v>
      </c>
      <c r="H17" s="3">
        <v>63.796068619249226</v>
      </c>
      <c r="I17" s="3">
        <v>94.403931380750763</v>
      </c>
    </row>
    <row r="18" spans="1:9" ht="15" thickBot="1" x14ac:dyDescent="0.4">
      <c r="A18" s="21" t="s">
        <v>8</v>
      </c>
      <c r="B18" s="21">
        <v>0.30000000000000143</v>
      </c>
      <c r="C18" s="21">
        <v>10.90621429296535</v>
      </c>
      <c r="D18" s="21">
        <v>2.7507253382459698E-2</v>
      </c>
      <c r="E18" s="21">
        <v>0.97811109226761273</v>
      </c>
      <c r="F18" s="21">
        <v>-21.343027316284935</v>
      </c>
      <c r="G18" s="21">
        <v>21.943027316284937</v>
      </c>
      <c r="H18" s="21">
        <v>-21.343027316284935</v>
      </c>
      <c r="I18" s="21">
        <v>21.943027316284937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6879-3D87-468E-AE99-BFC43F0B9465}">
  <dimension ref="A1:I18"/>
  <sheetViews>
    <sheetView workbookViewId="0">
      <selection activeCell="E17" sqref="E17:E18"/>
    </sheetView>
  </sheetViews>
  <sheetFormatPr defaultRowHeight="14.5" x14ac:dyDescent="0.35"/>
  <sheetData>
    <row r="1" spans="1:9" x14ac:dyDescent="0.35">
      <c r="A1" t="s">
        <v>77</v>
      </c>
    </row>
    <row r="2" spans="1:9" ht="15" thickBot="1" x14ac:dyDescent="0.4"/>
    <row r="3" spans="1:9" x14ac:dyDescent="0.35">
      <c r="A3" s="23" t="s">
        <v>78</v>
      </c>
      <c r="B3" s="23"/>
    </row>
    <row r="4" spans="1:9" x14ac:dyDescent="0.35">
      <c r="A4" s="3" t="s">
        <v>79</v>
      </c>
      <c r="B4" s="3">
        <v>0.24181429979840607</v>
      </c>
    </row>
    <row r="5" spans="1:9" x14ac:dyDescent="0.35">
      <c r="A5" s="3" t="s">
        <v>80</v>
      </c>
      <c r="B5" s="3">
        <v>5.8474155586993412E-2</v>
      </c>
    </row>
    <row r="6" spans="1:9" x14ac:dyDescent="0.35">
      <c r="A6" s="3" t="s">
        <v>81</v>
      </c>
      <c r="B6" s="3">
        <v>4.8866749011350484E-2</v>
      </c>
    </row>
    <row r="7" spans="1:9" x14ac:dyDescent="0.35">
      <c r="A7" s="3" t="s">
        <v>57</v>
      </c>
      <c r="B7" s="3">
        <v>52.912932398570021</v>
      </c>
    </row>
    <row r="8" spans="1:9" ht="15" thickBot="1" x14ac:dyDescent="0.4">
      <c r="A8" s="21" t="s">
        <v>82</v>
      </c>
      <c r="B8" s="21">
        <v>100</v>
      </c>
    </row>
    <row r="10" spans="1:9" ht="15" thickBot="1" x14ac:dyDescent="0.4">
      <c r="A10" t="s">
        <v>83</v>
      </c>
    </row>
    <row r="11" spans="1:9" x14ac:dyDescent="0.35">
      <c r="A11" s="22"/>
      <c r="B11" s="22" t="s">
        <v>88</v>
      </c>
      <c r="C11" s="22" t="s">
        <v>89</v>
      </c>
      <c r="D11" s="22" t="s">
        <v>90</v>
      </c>
      <c r="E11" s="22" t="s">
        <v>91</v>
      </c>
      <c r="F11" s="22" t="s">
        <v>92</v>
      </c>
    </row>
    <row r="12" spans="1:9" x14ac:dyDescent="0.35">
      <c r="A12" s="3" t="s">
        <v>84</v>
      </c>
      <c r="B12" s="3">
        <v>1</v>
      </c>
      <c r="C12" s="3">
        <v>17040.465328467137</v>
      </c>
      <c r="D12" s="3">
        <v>17040.465328467137</v>
      </c>
      <c r="E12" s="3">
        <v>6.0863621339019209</v>
      </c>
      <c r="F12" s="3">
        <v>1.5357871137443956E-2</v>
      </c>
    </row>
    <row r="13" spans="1:9" x14ac:dyDescent="0.35">
      <c r="A13" s="3" t="s">
        <v>85</v>
      </c>
      <c r="B13" s="3">
        <v>98</v>
      </c>
      <c r="C13" s="3">
        <v>274378.28467153286</v>
      </c>
      <c r="D13" s="3">
        <v>2799.7784150156413</v>
      </c>
      <c r="E13" s="3"/>
      <c r="F13" s="3"/>
    </row>
    <row r="14" spans="1:9" ht="15" thickBot="1" x14ac:dyDescent="0.4">
      <c r="A14" s="21" t="s">
        <v>86</v>
      </c>
      <c r="B14" s="21">
        <v>99</v>
      </c>
      <c r="C14" s="21">
        <v>291418.75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93</v>
      </c>
      <c r="C16" s="22" t="s">
        <v>57</v>
      </c>
      <c r="D16" s="22" t="s">
        <v>94</v>
      </c>
      <c r="E16" s="22" t="s">
        <v>95</v>
      </c>
      <c r="F16" s="22" t="s">
        <v>96</v>
      </c>
      <c r="G16" s="22" t="s">
        <v>97</v>
      </c>
      <c r="H16" s="22" t="s">
        <v>98</v>
      </c>
      <c r="I16" s="22" t="s">
        <v>99</v>
      </c>
    </row>
    <row r="17" spans="1:9" x14ac:dyDescent="0.35">
      <c r="A17" s="3" t="s">
        <v>87</v>
      </c>
      <c r="B17" s="3">
        <v>45.948905109489004</v>
      </c>
      <c r="C17" s="3">
        <v>14.498356524067987</v>
      </c>
      <c r="D17" s="3">
        <v>3.1692492202969045</v>
      </c>
      <c r="E17" s="3">
        <v>2.0392928526375984E-3</v>
      </c>
      <c r="F17" s="3">
        <v>17.17738844361541</v>
      </c>
      <c r="G17" s="3">
        <v>74.720421775362595</v>
      </c>
      <c r="H17" s="3">
        <v>17.17738844361541</v>
      </c>
      <c r="I17" s="3">
        <v>74.720421775362595</v>
      </c>
    </row>
    <row r="18" spans="1:9" ht="15" thickBot="1" x14ac:dyDescent="0.4">
      <c r="A18" s="21" t="s">
        <v>2</v>
      </c>
      <c r="B18" s="21">
        <v>21.076642335766451</v>
      </c>
      <c r="C18" s="21">
        <v>8.5432385118572469</v>
      </c>
      <c r="D18" s="21">
        <v>2.467055356878304</v>
      </c>
      <c r="E18" s="21">
        <v>1.5357871137443854E-2</v>
      </c>
      <c r="F18" s="21">
        <v>4.1228635528822934</v>
      </c>
      <c r="G18" s="21">
        <v>38.030421118650608</v>
      </c>
      <c r="H18" s="21">
        <v>4.1228635528822934</v>
      </c>
      <c r="I18" s="21">
        <v>38.030421118650608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B8FB-2558-4042-9E5D-59EFDBD09889}">
  <dimension ref="A1:V101"/>
  <sheetViews>
    <sheetView topLeftCell="A82" workbookViewId="0">
      <selection activeCell="K1" sqref="K1:K101"/>
    </sheetView>
  </sheetViews>
  <sheetFormatPr defaultRowHeight="14.5" x14ac:dyDescent="0.35"/>
  <cols>
    <col min="1" max="1" width="7.6328125" bestFit="1" customWidth="1"/>
    <col min="2" max="2" width="4.1796875" bestFit="1" customWidth="1"/>
    <col min="3" max="3" width="7.453125" bestFit="1" customWidth="1"/>
    <col min="4" max="4" width="18.6328125" bestFit="1" customWidth="1"/>
    <col min="5" max="5" width="27.26953125" bestFit="1" customWidth="1"/>
    <col min="6" max="6" width="13.90625" bestFit="1" customWidth="1"/>
    <col min="7" max="7" width="23" bestFit="1" customWidth="1"/>
    <col min="8" max="8" width="9.08984375" bestFit="1" customWidth="1"/>
    <col min="9" max="9" width="11.90625" bestFit="1" customWidth="1"/>
    <col min="10" max="10" width="15.36328125" bestFit="1" customWidth="1"/>
    <col min="13" max="13" width="16.81640625" bestFit="1" customWidth="1"/>
    <col min="14" max="14" width="11.81640625" bestFit="1" customWidth="1"/>
    <col min="15" max="15" width="16.81640625" bestFit="1" customWidth="1"/>
    <col min="16" max="17" width="11.81640625" bestFit="1" customWidth="1"/>
    <col min="18" max="18" width="18.90625" bestFit="1" customWidth="1"/>
    <col min="19" max="19" width="12.453125" bestFit="1" customWidth="1"/>
    <col min="20" max="20" width="11.81640625" bestFit="1" customWidth="1"/>
    <col min="21" max="22" width="12" bestFit="1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5" t="s">
        <v>76</v>
      </c>
      <c r="M1" s="6" t="s">
        <v>5</v>
      </c>
      <c r="N1" s="18" t="s">
        <v>6</v>
      </c>
      <c r="O1" s="19"/>
      <c r="P1" s="20"/>
      <c r="Q1" s="4"/>
      <c r="R1" s="4"/>
      <c r="S1" s="4"/>
      <c r="T1" s="4"/>
      <c r="U1" s="4"/>
      <c r="V1" s="4"/>
    </row>
    <row r="2" spans="1:22" ht="15.5" x14ac:dyDescent="0.35">
      <c r="A2" s="1">
        <v>1</v>
      </c>
      <c r="B2" s="1">
        <v>36</v>
      </c>
      <c r="C2" s="1">
        <v>1</v>
      </c>
      <c r="D2" s="1" t="s">
        <v>10</v>
      </c>
      <c r="E2" s="1" t="s">
        <v>11</v>
      </c>
      <c r="F2" s="2">
        <v>15</v>
      </c>
      <c r="G2" s="1">
        <v>30</v>
      </c>
      <c r="H2" s="1">
        <v>0</v>
      </c>
      <c r="I2" s="1">
        <v>1</v>
      </c>
      <c r="J2" s="1">
        <v>4</v>
      </c>
      <c r="K2" s="26">
        <f>G2-F2</f>
        <v>15</v>
      </c>
      <c r="M2" s="10"/>
      <c r="N2" s="10"/>
      <c r="O2" s="10"/>
      <c r="P2" s="7"/>
      <c r="Q2" s="4"/>
      <c r="R2" s="4"/>
      <c r="S2" s="4"/>
      <c r="T2" s="4"/>
      <c r="U2" s="4"/>
      <c r="V2" s="4"/>
    </row>
    <row r="3" spans="1:22" ht="15.5" x14ac:dyDescent="0.35">
      <c r="A3" s="1">
        <v>2</v>
      </c>
      <c r="B3" s="1">
        <v>41</v>
      </c>
      <c r="C3" s="1">
        <v>1</v>
      </c>
      <c r="D3" s="1" t="s">
        <v>12</v>
      </c>
      <c r="E3" s="1" t="s">
        <v>11</v>
      </c>
      <c r="F3" s="2">
        <v>25</v>
      </c>
      <c r="G3" s="1">
        <v>125</v>
      </c>
      <c r="H3" s="1">
        <v>1</v>
      </c>
      <c r="I3" s="1">
        <v>0</v>
      </c>
      <c r="J3" s="1">
        <v>1</v>
      </c>
      <c r="K3" s="26">
        <f t="shared" ref="K3:K66" si="0">G3-F3</f>
        <v>100</v>
      </c>
      <c r="M3" s="11" t="s">
        <v>59</v>
      </c>
      <c r="N3" s="11">
        <v>25.05</v>
      </c>
      <c r="O3" s="11" t="s">
        <v>59</v>
      </c>
      <c r="P3" s="8">
        <v>79.25</v>
      </c>
      <c r="Q3" s="4"/>
      <c r="R3" s="4"/>
      <c r="S3" s="4"/>
      <c r="T3" s="4"/>
      <c r="U3" s="4"/>
      <c r="V3" s="4"/>
    </row>
    <row r="4" spans="1:22" ht="15.5" x14ac:dyDescent="0.35">
      <c r="A4" s="1">
        <v>3</v>
      </c>
      <c r="B4" s="1">
        <v>21</v>
      </c>
      <c r="C4" s="1">
        <v>2</v>
      </c>
      <c r="D4" s="1" t="s">
        <v>13</v>
      </c>
      <c r="E4" s="1" t="s">
        <v>14</v>
      </c>
      <c r="F4" s="2">
        <v>60</v>
      </c>
      <c r="G4" s="1">
        <v>120</v>
      </c>
      <c r="H4" s="1">
        <v>1</v>
      </c>
      <c r="I4" s="1">
        <v>1</v>
      </c>
      <c r="J4" s="1">
        <v>4</v>
      </c>
      <c r="K4" s="26">
        <f t="shared" si="0"/>
        <v>60</v>
      </c>
      <c r="M4" s="11" t="s">
        <v>57</v>
      </c>
      <c r="N4" s="11">
        <v>2.9185015873135165</v>
      </c>
      <c r="O4" s="11" t="s">
        <v>57</v>
      </c>
      <c r="P4" s="8">
        <v>5.4255172448106155</v>
      </c>
      <c r="Q4" s="4"/>
      <c r="R4" s="4"/>
      <c r="S4" s="4"/>
      <c r="T4" s="4"/>
      <c r="U4" s="4"/>
      <c r="V4" s="4"/>
    </row>
    <row r="5" spans="1:22" ht="15.5" x14ac:dyDescent="0.35">
      <c r="A5" s="1">
        <v>4</v>
      </c>
      <c r="B5" s="1">
        <v>21</v>
      </c>
      <c r="C5" s="1">
        <v>1</v>
      </c>
      <c r="D5" s="1" t="s">
        <v>15</v>
      </c>
      <c r="E5" s="1" t="s">
        <v>16</v>
      </c>
      <c r="F5" s="2">
        <v>50</v>
      </c>
      <c r="G5" s="1">
        <v>30</v>
      </c>
      <c r="H5" s="1">
        <v>0</v>
      </c>
      <c r="I5" s="1">
        <v>0</v>
      </c>
      <c r="J5" s="1">
        <v>5</v>
      </c>
      <c r="K5" s="26">
        <f t="shared" si="0"/>
        <v>-20</v>
      </c>
      <c r="M5" s="11" t="s">
        <v>60</v>
      </c>
      <c r="N5" s="11">
        <v>17.5</v>
      </c>
      <c r="O5" s="11" t="s">
        <v>60</v>
      </c>
      <c r="P5" s="8">
        <v>67.5</v>
      </c>
      <c r="Q5" s="4"/>
      <c r="R5" s="4"/>
      <c r="S5" s="4"/>
      <c r="T5" s="4"/>
      <c r="U5" s="4"/>
      <c r="V5" s="4"/>
    </row>
    <row r="6" spans="1:22" ht="15.5" x14ac:dyDescent="0.35">
      <c r="A6" s="1">
        <v>5</v>
      </c>
      <c r="B6" s="1">
        <v>39</v>
      </c>
      <c r="C6" s="1">
        <v>1</v>
      </c>
      <c r="D6" s="1" t="s">
        <v>17</v>
      </c>
      <c r="E6" s="1" t="s">
        <v>18</v>
      </c>
      <c r="F6" s="2">
        <v>100</v>
      </c>
      <c r="G6" s="1">
        <v>105</v>
      </c>
      <c r="H6" s="1">
        <v>1</v>
      </c>
      <c r="I6" s="1">
        <v>0</v>
      </c>
      <c r="J6" s="1">
        <v>4</v>
      </c>
      <c r="K6" s="26">
        <f t="shared" si="0"/>
        <v>5</v>
      </c>
      <c r="M6" s="11" t="s">
        <v>61</v>
      </c>
      <c r="N6" s="11">
        <v>0</v>
      </c>
      <c r="O6" s="11" t="s">
        <v>61</v>
      </c>
      <c r="P6" s="8">
        <v>35</v>
      </c>
      <c r="Q6" s="4"/>
      <c r="R6" s="4"/>
      <c r="S6" s="4"/>
      <c r="T6" s="4"/>
      <c r="U6" s="4"/>
      <c r="V6" s="4"/>
    </row>
    <row r="7" spans="1:22" ht="15.5" x14ac:dyDescent="0.35">
      <c r="A7" s="1">
        <v>6</v>
      </c>
      <c r="B7" s="1">
        <v>48</v>
      </c>
      <c r="C7" s="1">
        <v>1</v>
      </c>
      <c r="D7" s="1" t="s">
        <v>19</v>
      </c>
      <c r="E7" s="1" t="s">
        <v>11</v>
      </c>
      <c r="F7" s="2">
        <v>10</v>
      </c>
      <c r="G7" s="1">
        <v>15</v>
      </c>
      <c r="H7" s="1">
        <v>1</v>
      </c>
      <c r="I7" s="1">
        <v>0</v>
      </c>
      <c r="J7" s="1">
        <v>0</v>
      </c>
      <c r="K7" s="26">
        <f t="shared" si="0"/>
        <v>5</v>
      </c>
      <c r="M7" s="11" t="s">
        <v>62</v>
      </c>
      <c r="N7" s="11">
        <v>29.185015873135164</v>
      </c>
      <c r="O7" s="11" t="s">
        <v>62</v>
      </c>
      <c r="P7" s="8">
        <v>54.255172448106151</v>
      </c>
      <c r="Q7" s="4"/>
      <c r="R7" s="4"/>
      <c r="S7" s="4"/>
      <c r="T7" s="4"/>
      <c r="U7" s="4"/>
      <c r="V7" s="4"/>
    </row>
    <row r="8" spans="1:22" ht="15.5" x14ac:dyDescent="0.35">
      <c r="A8" s="1">
        <v>7</v>
      </c>
      <c r="B8" s="1">
        <v>35</v>
      </c>
      <c r="C8" s="1">
        <v>2</v>
      </c>
      <c r="D8" s="1" t="s">
        <v>19</v>
      </c>
      <c r="E8" s="1" t="s">
        <v>20</v>
      </c>
      <c r="F8" s="2">
        <v>25</v>
      </c>
      <c r="G8" s="1">
        <v>65</v>
      </c>
      <c r="H8" s="1">
        <v>1</v>
      </c>
      <c r="I8" s="1">
        <v>1</v>
      </c>
      <c r="J8" s="1">
        <v>1</v>
      </c>
      <c r="K8" s="26">
        <f t="shared" si="0"/>
        <v>40</v>
      </c>
      <c r="M8" s="11" t="s">
        <v>63</v>
      </c>
      <c r="N8" s="11">
        <v>851.7651515151515</v>
      </c>
      <c r="O8" s="11" t="s">
        <v>63</v>
      </c>
      <c r="P8" s="8">
        <v>2943.6237373737372</v>
      </c>
      <c r="Q8" s="4"/>
      <c r="R8" s="4"/>
      <c r="S8" s="4"/>
      <c r="T8" s="4"/>
      <c r="U8" s="4"/>
      <c r="V8" s="4"/>
    </row>
    <row r="9" spans="1:22" ht="15.5" x14ac:dyDescent="0.35">
      <c r="A9" s="1">
        <v>8</v>
      </c>
      <c r="B9" s="1">
        <v>31</v>
      </c>
      <c r="C9" s="1">
        <v>2</v>
      </c>
      <c r="D9" s="1" t="s">
        <v>21</v>
      </c>
      <c r="E9" s="1" t="s">
        <v>22</v>
      </c>
      <c r="F9" s="2">
        <v>10</v>
      </c>
      <c r="G9" s="1">
        <v>35</v>
      </c>
      <c r="H9" s="1">
        <v>0</v>
      </c>
      <c r="I9" s="1">
        <v>1</v>
      </c>
      <c r="J9" s="1">
        <v>3</v>
      </c>
      <c r="K9" s="26">
        <f t="shared" si="0"/>
        <v>25</v>
      </c>
      <c r="M9" s="11" t="s">
        <v>64</v>
      </c>
      <c r="N9" s="11">
        <v>0.17096217793019441</v>
      </c>
      <c r="O9" s="11" t="s">
        <v>64</v>
      </c>
      <c r="P9" s="8">
        <v>1.0651910106972298</v>
      </c>
      <c r="Q9" s="4"/>
      <c r="R9" s="4"/>
      <c r="S9" s="4"/>
      <c r="T9" s="4"/>
      <c r="U9" s="4"/>
      <c r="V9" s="4"/>
    </row>
    <row r="10" spans="1:22" ht="15.5" x14ac:dyDescent="0.35">
      <c r="A10" s="1">
        <v>9</v>
      </c>
      <c r="B10" s="1">
        <v>33</v>
      </c>
      <c r="C10" s="1">
        <v>1</v>
      </c>
      <c r="D10" s="1" t="s">
        <v>23</v>
      </c>
      <c r="E10" s="1" t="s">
        <v>14</v>
      </c>
      <c r="F10" s="2">
        <v>65</v>
      </c>
      <c r="G10" s="1">
        <v>100</v>
      </c>
      <c r="H10" s="1">
        <v>1</v>
      </c>
      <c r="I10" s="1">
        <v>0</v>
      </c>
      <c r="J10" s="1">
        <v>5</v>
      </c>
      <c r="K10" s="26">
        <f t="shared" si="0"/>
        <v>35</v>
      </c>
      <c r="M10" s="11" t="s">
        <v>65</v>
      </c>
      <c r="N10" s="11">
        <v>1.0810297659991885</v>
      </c>
      <c r="O10" s="11" t="s">
        <v>65</v>
      </c>
      <c r="P10" s="8">
        <v>1.1638524986331629</v>
      </c>
      <c r="Q10" s="4"/>
      <c r="R10" s="4"/>
      <c r="S10" s="4"/>
      <c r="T10" s="4"/>
      <c r="U10" s="4"/>
      <c r="V10" s="4"/>
    </row>
    <row r="11" spans="1:22" ht="15.5" x14ac:dyDescent="0.35">
      <c r="A11" s="1">
        <v>10</v>
      </c>
      <c r="B11" s="1">
        <v>26</v>
      </c>
      <c r="C11" s="1">
        <v>2</v>
      </c>
      <c r="D11" s="1" t="s">
        <v>24</v>
      </c>
      <c r="E11" s="1" t="s">
        <v>14</v>
      </c>
      <c r="F11" s="2">
        <v>50</v>
      </c>
      <c r="G11" s="1">
        <v>125</v>
      </c>
      <c r="H11" s="1">
        <v>1</v>
      </c>
      <c r="I11" s="1">
        <v>0</v>
      </c>
      <c r="J11" s="1">
        <v>0</v>
      </c>
      <c r="K11" s="26">
        <f t="shared" si="0"/>
        <v>75</v>
      </c>
      <c r="M11" s="11" t="s">
        <v>66</v>
      </c>
      <c r="N11" s="11">
        <v>100</v>
      </c>
      <c r="O11" s="11" t="s">
        <v>66</v>
      </c>
      <c r="P11" s="8">
        <v>240</v>
      </c>
      <c r="Q11" s="5"/>
      <c r="R11" s="5"/>
      <c r="S11" s="5"/>
      <c r="T11" s="4"/>
      <c r="U11" s="4"/>
      <c r="V11" s="4"/>
    </row>
    <row r="12" spans="1:22" ht="15.5" x14ac:dyDescent="0.35">
      <c r="A12" s="1">
        <v>11</v>
      </c>
      <c r="B12" s="1">
        <v>34</v>
      </c>
      <c r="C12" s="1">
        <v>2</v>
      </c>
      <c r="D12" s="1" t="s">
        <v>25</v>
      </c>
      <c r="E12" s="1" t="s">
        <v>20</v>
      </c>
      <c r="F12" s="2">
        <v>60</v>
      </c>
      <c r="G12" s="1">
        <v>75</v>
      </c>
      <c r="H12" s="1">
        <v>1</v>
      </c>
      <c r="I12" s="1">
        <v>1</v>
      </c>
      <c r="J12" s="1">
        <v>5</v>
      </c>
      <c r="K12" s="26">
        <f t="shared" si="0"/>
        <v>15</v>
      </c>
      <c r="M12" s="11" t="s">
        <v>67</v>
      </c>
      <c r="N12" s="11">
        <v>0</v>
      </c>
      <c r="O12" s="11" t="s">
        <v>67</v>
      </c>
      <c r="P12" s="8">
        <v>10</v>
      </c>
      <c r="Q12" s="3"/>
      <c r="R12" s="3"/>
      <c r="S12" s="3"/>
      <c r="T12" s="4"/>
      <c r="U12" s="4"/>
      <c r="V12" s="4"/>
    </row>
    <row r="13" spans="1:22" ht="15.5" x14ac:dyDescent="0.35">
      <c r="A13" s="1">
        <v>12</v>
      </c>
      <c r="B13" s="1">
        <v>32</v>
      </c>
      <c r="C13" s="1">
        <v>1</v>
      </c>
      <c r="D13" s="1" t="s">
        <v>26</v>
      </c>
      <c r="E13" s="1" t="s">
        <v>20</v>
      </c>
      <c r="F13" s="2">
        <v>25</v>
      </c>
      <c r="G13" s="1">
        <v>35</v>
      </c>
      <c r="H13" s="1">
        <v>0</v>
      </c>
      <c r="I13" s="1">
        <v>1</v>
      </c>
      <c r="J13" s="1">
        <v>1</v>
      </c>
      <c r="K13" s="26">
        <f t="shared" si="0"/>
        <v>10</v>
      </c>
      <c r="M13" s="11" t="s">
        <v>68</v>
      </c>
      <c r="N13" s="11">
        <v>100</v>
      </c>
      <c r="O13" s="11" t="s">
        <v>68</v>
      </c>
      <c r="P13" s="8">
        <v>250</v>
      </c>
      <c r="Q13" s="3"/>
      <c r="R13" s="3"/>
      <c r="S13" s="3"/>
      <c r="T13" s="4"/>
      <c r="U13" s="4"/>
      <c r="V13" s="4"/>
    </row>
    <row r="14" spans="1:22" ht="15.5" x14ac:dyDescent="0.35">
      <c r="A14" s="1">
        <v>13</v>
      </c>
      <c r="B14" s="1">
        <v>33</v>
      </c>
      <c r="C14" s="1">
        <v>3</v>
      </c>
      <c r="D14" s="1" t="s">
        <v>27</v>
      </c>
      <c r="E14" s="1" t="s">
        <v>28</v>
      </c>
      <c r="F14" s="2">
        <v>100</v>
      </c>
      <c r="G14" s="1">
        <v>150</v>
      </c>
      <c r="H14" s="1">
        <v>1</v>
      </c>
      <c r="I14" s="1">
        <v>1</v>
      </c>
      <c r="J14" s="1">
        <v>2</v>
      </c>
      <c r="K14" s="26">
        <f t="shared" si="0"/>
        <v>50</v>
      </c>
      <c r="M14" s="11" t="s">
        <v>69</v>
      </c>
      <c r="N14" s="11">
        <v>2505</v>
      </c>
      <c r="O14" s="11" t="s">
        <v>69</v>
      </c>
      <c r="P14" s="8">
        <v>7925</v>
      </c>
      <c r="Q14" s="3"/>
      <c r="R14" s="3"/>
      <c r="S14" s="3"/>
      <c r="T14" s="4"/>
      <c r="U14" s="4"/>
      <c r="V14" s="4"/>
    </row>
    <row r="15" spans="1:22" ht="15.5" x14ac:dyDescent="0.35">
      <c r="A15" s="1">
        <v>14</v>
      </c>
      <c r="B15" s="1">
        <v>21</v>
      </c>
      <c r="C15" s="1">
        <v>2</v>
      </c>
      <c r="D15" s="1" t="s">
        <v>29</v>
      </c>
      <c r="E15" s="1" t="s">
        <v>28</v>
      </c>
      <c r="F15" s="2">
        <v>20</v>
      </c>
      <c r="G15" s="1">
        <v>25</v>
      </c>
      <c r="H15" s="1">
        <v>1</v>
      </c>
      <c r="I15" s="1">
        <v>0</v>
      </c>
      <c r="J15" s="1">
        <v>0</v>
      </c>
      <c r="K15" s="26">
        <f t="shared" si="0"/>
        <v>5</v>
      </c>
      <c r="M15" s="12" t="s">
        <v>70</v>
      </c>
      <c r="N15" s="12">
        <v>100</v>
      </c>
      <c r="O15" s="12" t="s">
        <v>70</v>
      </c>
      <c r="P15" s="9">
        <v>100</v>
      </c>
      <c r="Q15" s="4"/>
      <c r="R15" s="4"/>
      <c r="S15" s="4"/>
      <c r="T15" s="4"/>
      <c r="U15" s="4"/>
      <c r="V15" s="4"/>
    </row>
    <row r="16" spans="1:22" ht="15.5" x14ac:dyDescent="0.35">
      <c r="A16" s="1">
        <v>15</v>
      </c>
      <c r="B16" s="1">
        <v>22</v>
      </c>
      <c r="C16" s="1">
        <v>1</v>
      </c>
      <c r="D16" s="1" t="s">
        <v>30</v>
      </c>
      <c r="E16" s="1" t="s">
        <v>11</v>
      </c>
      <c r="F16" s="2">
        <v>50</v>
      </c>
      <c r="G16" s="1">
        <v>75</v>
      </c>
      <c r="H16" s="1">
        <v>1</v>
      </c>
      <c r="I16" s="1">
        <v>1</v>
      </c>
      <c r="J16" s="1">
        <v>3</v>
      </c>
      <c r="K16" s="26">
        <f t="shared" si="0"/>
        <v>25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15.5" x14ac:dyDescent="0.35">
      <c r="A17" s="1">
        <v>16</v>
      </c>
      <c r="B17" s="1">
        <v>46</v>
      </c>
      <c r="C17" s="1">
        <v>1</v>
      </c>
      <c r="D17" s="1" t="s">
        <v>31</v>
      </c>
      <c r="E17" s="1" t="s">
        <v>28</v>
      </c>
      <c r="F17" s="2">
        <v>10</v>
      </c>
      <c r="G17" s="1">
        <v>15</v>
      </c>
      <c r="H17" s="1">
        <v>1</v>
      </c>
      <c r="I17" s="1">
        <v>0</v>
      </c>
      <c r="J17" s="1">
        <v>2</v>
      </c>
      <c r="K17" s="26">
        <f t="shared" si="0"/>
        <v>5</v>
      </c>
      <c r="L17" s="13"/>
      <c r="M17" s="13"/>
      <c r="N17" s="13"/>
      <c r="O17" s="13"/>
      <c r="P17" s="13"/>
      <c r="Q17" s="13"/>
      <c r="R17" s="3"/>
      <c r="S17" s="3"/>
      <c r="T17" s="3"/>
      <c r="U17" s="3"/>
      <c r="V17" s="3"/>
    </row>
    <row r="18" spans="1:22" ht="15.5" x14ac:dyDescent="0.35">
      <c r="A18" s="1">
        <v>17</v>
      </c>
      <c r="B18" s="1">
        <v>41</v>
      </c>
      <c r="C18" s="1">
        <v>2</v>
      </c>
      <c r="D18" s="1" t="s">
        <v>32</v>
      </c>
      <c r="E18" s="1" t="s">
        <v>33</v>
      </c>
      <c r="F18" s="2">
        <v>100</v>
      </c>
      <c r="G18" s="1">
        <v>150</v>
      </c>
      <c r="H18" s="1">
        <v>1</v>
      </c>
      <c r="I18" s="1">
        <v>0</v>
      </c>
      <c r="J18" s="1">
        <v>4</v>
      </c>
      <c r="K18" s="26">
        <f t="shared" si="0"/>
        <v>50</v>
      </c>
      <c r="L18" s="13"/>
      <c r="M18" s="13"/>
      <c r="N18" s="13"/>
      <c r="O18" s="13"/>
      <c r="P18" s="13"/>
      <c r="Q18" s="13"/>
      <c r="R18" s="3"/>
      <c r="S18" s="3"/>
      <c r="T18" s="3"/>
      <c r="U18" s="3"/>
      <c r="V18" s="3"/>
    </row>
    <row r="19" spans="1:22" ht="15.5" x14ac:dyDescent="0.35">
      <c r="A19" s="1">
        <v>18</v>
      </c>
      <c r="B19" s="1">
        <v>47</v>
      </c>
      <c r="C19" s="1">
        <v>2</v>
      </c>
      <c r="D19" s="1" t="s">
        <v>34</v>
      </c>
      <c r="E19" s="1" t="s">
        <v>22</v>
      </c>
      <c r="F19" s="2">
        <v>30</v>
      </c>
      <c r="G19" s="1">
        <v>65</v>
      </c>
      <c r="H19" s="1">
        <v>1</v>
      </c>
      <c r="I19" s="1">
        <v>0</v>
      </c>
      <c r="J19" s="1">
        <v>0</v>
      </c>
      <c r="K19" s="26">
        <f t="shared" si="0"/>
        <v>35</v>
      </c>
      <c r="L19" s="13"/>
      <c r="M19" s="13"/>
      <c r="N19" s="13"/>
      <c r="O19" s="13"/>
      <c r="P19" s="13"/>
      <c r="Q19" s="13"/>
    </row>
    <row r="20" spans="1:22" ht="15.5" x14ac:dyDescent="0.35">
      <c r="A20" s="1">
        <v>19</v>
      </c>
      <c r="B20" s="1">
        <v>49</v>
      </c>
      <c r="C20" s="1">
        <v>2</v>
      </c>
      <c r="D20" s="1" t="s">
        <v>35</v>
      </c>
      <c r="E20" s="1" t="s">
        <v>18</v>
      </c>
      <c r="F20" s="2">
        <v>20</v>
      </c>
      <c r="G20" s="1">
        <v>75</v>
      </c>
      <c r="H20" s="1">
        <v>0</v>
      </c>
      <c r="I20" s="1">
        <v>1</v>
      </c>
      <c r="J20" s="1">
        <v>0</v>
      </c>
      <c r="K20" s="26">
        <f t="shared" si="0"/>
        <v>55</v>
      </c>
      <c r="L20" s="13"/>
      <c r="M20" s="13"/>
      <c r="N20" s="13"/>
      <c r="O20" s="13"/>
      <c r="P20" s="13"/>
      <c r="Q20" s="13"/>
    </row>
    <row r="21" spans="1:22" ht="15.5" x14ac:dyDescent="0.35">
      <c r="A21" s="1">
        <v>20</v>
      </c>
      <c r="B21" s="1">
        <v>40</v>
      </c>
      <c r="C21" s="1">
        <v>1</v>
      </c>
      <c r="D21" s="1" t="s">
        <v>36</v>
      </c>
      <c r="E21" s="1" t="s">
        <v>11</v>
      </c>
      <c r="F21" s="2">
        <v>65</v>
      </c>
      <c r="G21" s="1">
        <v>95</v>
      </c>
      <c r="H21" s="1">
        <v>1</v>
      </c>
      <c r="I21" s="1">
        <v>1</v>
      </c>
      <c r="J21" s="1">
        <v>3</v>
      </c>
      <c r="K21" s="26">
        <f t="shared" si="0"/>
        <v>30</v>
      </c>
      <c r="L21" s="13"/>
      <c r="M21" s="13"/>
      <c r="N21" s="13"/>
      <c r="O21" s="13"/>
      <c r="P21" s="13"/>
      <c r="Q21" s="13"/>
    </row>
    <row r="22" spans="1:22" ht="15.5" x14ac:dyDescent="0.35">
      <c r="A22" s="1">
        <v>21</v>
      </c>
      <c r="B22" s="1">
        <v>54</v>
      </c>
      <c r="C22" s="1">
        <v>1</v>
      </c>
      <c r="D22" s="1" t="s">
        <v>36</v>
      </c>
      <c r="E22" s="1" t="s">
        <v>37</v>
      </c>
      <c r="F22" s="2">
        <v>20</v>
      </c>
      <c r="G22" s="1">
        <v>40</v>
      </c>
      <c r="H22" s="1">
        <v>1</v>
      </c>
      <c r="I22" s="1">
        <v>0</v>
      </c>
      <c r="J22" s="1">
        <v>1</v>
      </c>
      <c r="K22" s="26">
        <f t="shared" si="0"/>
        <v>20</v>
      </c>
      <c r="L22" s="13"/>
      <c r="M22" s="13"/>
      <c r="N22" s="13"/>
      <c r="O22" s="13"/>
      <c r="P22" s="13"/>
      <c r="Q22" s="13"/>
    </row>
    <row r="23" spans="1:22" ht="15.5" x14ac:dyDescent="0.35">
      <c r="A23" s="1">
        <v>22</v>
      </c>
      <c r="B23" s="1">
        <v>47</v>
      </c>
      <c r="C23" s="1">
        <v>1</v>
      </c>
      <c r="D23" s="1" t="s">
        <v>30</v>
      </c>
      <c r="E23" s="1" t="s">
        <v>28</v>
      </c>
      <c r="F23" s="2">
        <v>85</v>
      </c>
      <c r="G23" s="1">
        <v>85</v>
      </c>
      <c r="H23" s="1">
        <v>1</v>
      </c>
      <c r="I23" s="1">
        <v>0</v>
      </c>
      <c r="J23" s="1">
        <v>4</v>
      </c>
      <c r="K23" s="26">
        <f t="shared" si="0"/>
        <v>0</v>
      </c>
      <c r="L23" s="13"/>
      <c r="M23" s="13"/>
      <c r="N23" s="13"/>
      <c r="O23" s="13"/>
      <c r="P23" s="13"/>
      <c r="Q23" s="13"/>
    </row>
    <row r="24" spans="1:22" ht="15.5" x14ac:dyDescent="0.35">
      <c r="A24" s="1">
        <v>23</v>
      </c>
      <c r="B24" s="1">
        <v>52</v>
      </c>
      <c r="C24" s="1">
        <v>2</v>
      </c>
      <c r="D24" s="1" t="s">
        <v>38</v>
      </c>
      <c r="E24" s="1" t="s">
        <v>11</v>
      </c>
      <c r="F24" s="2">
        <v>75</v>
      </c>
      <c r="G24" s="1">
        <v>65</v>
      </c>
      <c r="H24" s="1">
        <v>0</v>
      </c>
      <c r="I24" s="1">
        <v>1</v>
      </c>
      <c r="J24" s="1">
        <v>0</v>
      </c>
      <c r="K24" s="26">
        <f t="shared" si="0"/>
        <v>-10</v>
      </c>
      <c r="L24" s="13"/>
      <c r="M24" s="13"/>
      <c r="N24" s="13"/>
      <c r="O24" s="13"/>
      <c r="P24" s="13"/>
      <c r="Q24" s="13"/>
    </row>
    <row r="25" spans="1:22" ht="15.5" x14ac:dyDescent="0.35">
      <c r="A25" s="1">
        <v>24</v>
      </c>
      <c r="B25" s="1">
        <v>22</v>
      </c>
      <c r="C25" s="1">
        <v>3</v>
      </c>
      <c r="D25" s="1" t="s">
        <v>39</v>
      </c>
      <c r="E25" s="1" t="s">
        <v>14</v>
      </c>
      <c r="F25" s="2">
        <v>50</v>
      </c>
      <c r="G25" s="1">
        <v>75</v>
      </c>
      <c r="H25" s="1">
        <v>1</v>
      </c>
      <c r="I25" s="1">
        <v>0</v>
      </c>
      <c r="J25" s="1">
        <v>5</v>
      </c>
      <c r="K25" s="26">
        <f t="shared" si="0"/>
        <v>25</v>
      </c>
      <c r="L25" s="13"/>
      <c r="M25" s="13"/>
      <c r="N25" s="13"/>
      <c r="O25" s="13"/>
      <c r="P25" s="13"/>
      <c r="Q25" s="13"/>
    </row>
    <row r="26" spans="1:22" ht="15.5" x14ac:dyDescent="0.35">
      <c r="A26" s="1">
        <v>25</v>
      </c>
      <c r="B26" s="1">
        <v>46</v>
      </c>
      <c r="C26" s="1">
        <v>2</v>
      </c>
      <c r="D26" s="1" t="s">
        <v>40</v>
      </c>
      <c r="E26" s="1" t="s">
        <v>11</v>
      </c>
      <c r="F26" s="2">
        <v>50</v>
      </c>
      <c r="G26" s="1">
        <v>75</v>
      </c>
      <c r="H26" s="1">
        <v>1</v>
      </c>
      <c r="I26" s="1">
        <v>0</v>
      </c>
      <c r="J26" s="1">
        <v>3</v>
      </c>
      <c r="K26" s="26">
        <f t="shared" si="0"/>
        <v>25</v>
      </c>
      <c r="L26" s="13"/>
      <c r="M26" s="13"/>
      <c r="N26" s="13"/>
      <c r="O26" s="13"/>
      <c r="P26" s="13"/>
      <c r="Q26" s="13"/>
    </row>
    <row r="27" spans="1:22" ht="15.5" x14ac:dyDescent="0.35">
      <c r="A27" s="1">
        <v>26</v>
      </c>
      <c r="B27" s="1">
        <v>46</v>
      </c>
      <c r="C27" s="1">
        <v>1</v>
      </c>
      <c r="D27" s="1" t="s">
        <v>13</v>
      </c>
      <c r="E27" s="1" t="s">
        <v>37</v>
      </c>
      <c r="F27" s="2">
        <v>35</v>
      </c>
      <c r="G27" s="1">
        <v>30</v>
      </c>
      <c r="H27" s="1">
        <v>1</v>
      </c>
      <c r="I27" s="1">
        <v>1</v>
      </c>
      <c r="J27" s="1">
        <v>3</v>
      </c>
      <c r="K27" s="26">
        <f t="shared" si="0"/>
        <v>-5</v>
      </c>
    </row>
    <row r="28" spans="1:22" ht="15.5" x14ac:dyDescent="0.35">
      <c r="A28" s="1">
        <v>27</v>
      </c>
      <c r="B28" s="1">
        <v>33</v>
      </c>
      <c r="C28" s="1">
        <v>1</v>
      </c>
      <c r="D28" s="1" t="s">
        <v>41</v>
      </c>
      <c r="E28" s="1" t="s">
        <v>42</v>
      </c>
      <c r="F28" s="2">
        <v>20</v>
      </c>
      <c r="G28" s="1">
        <v>15</v>
      </c>
      <c r="H28" s="1">
        <v>1</v>
      </c>
      <c r="I28" s="1">
        <v>0</v>
      </c>
      <c r="J28" s="1">
        <v>2</v>
      </c>
      <c r="K28" s="26">
        <f t="shared" si="0"/>
        <v>-5</v>
      </c>
    </row>
    <row r="29" spans="1:22" ht="15.5" x14ac:dyDescent="0.35">
      <c r="A29" s="1">
        <v>28</v>
      </c>
      <c r="B29" s="1">
        <v>39</v>
      </c>
      <c r="C29" s="1">
        <v>2</v>
      </c>
      <c r="D29" s="1" t="s">
        <v>27</v>
      </c>
      <c r="E29" s="1" t="s">
        <v>11</v>
      </c>
      <c r="F29" s="2">
        <v>70</v>
      </c>
      <c r="G29" s="1">
        <v>100</v>
      </c>
      <c r="H29" s="1">
        <v>1</v>
      </c>
      <c r="I29" s="1">
        <v>0</v>
      </c>
      <c r="J29" s="1">
        <v>3</v>
      </c>
      <c r="K29" s="26">
        <f t="shared" si="0"/>
        <v>30</v>
      </c>
    </row>
    <row r="30" spans="1:22" ht="15.5" x14ac:dyDescent="0.35">
      <c r="A30" s="1">
        <v>29</v>
      </c>
      <c r="B30" s="1">
        <v>26</v>
      </c>
      <c r="C30" s="1">
        <v>3</v>
      </c>
      <c r="D30" s="1" t="s">
        <v>21</v>
      </c>
      <c r="E30" s="1" t="s">
        <v>14</v>
      </c>
      <c r="F30" s="2">
        <v>15</v>
      </c>
      <c r="G30" s="1">
        <v>30</v>
      </c>
      <c r="H30" s="1">
        <v>0</v>
      </c>
      <c r="I30" s="1">
        <v>1</v>
      </c>
      <c r="J30" s="1">
        <v>4</v>
      </c>
      <c r="K30" s="26">
        <f t="shared" si="0"/>
        <v>15</v>
      </c>
    </row>
    <row r="31" spans="1:22" ht="15.5" x14ac:dyDescent="0.35">
      <c r="A31" s="1">
        <v>30</v>
      </c>
      <c r="B31" s="1">
        <v>38</v>
      </c>
      <c r="C31" s="1">
        <v>1</v>
      </c>
      <c r="D31" s="1" t="s">
        <v>43</v>
      </c>
      <c r="E31" s="1" t="s">
        <v>16</v>
      </c>
      <c r="F31" s="2">
        <v>20</v>
      </c>
      <c r="G31" s="1">
        <v>80</v>
      </c>
      <c r="H31" s="1">
        <v>1</v>
      </c>
      <c r="I31" s="1">
        <v>1</v>
      </c>
      <c r="J31" s="1">
        <v>5</v>
      </c>
      <c r="K31" s="26">
        <f t="shared" si="0"/>
        <v>60</v>
      </c>
    </row>
    <row r="32" spans="1:22" ht="15.5" x14ac:dyDescent="0.35">
      <c r="A32" s="1">
        <v>31</v>
      </c>
      <c r="B32" s="1">
        <v>20</v>
      </c>
      <c r="C32" s="1">
        <v>1</v>
      </c>
      <c r="D32" s="1" t="s">
        <v>43</v>
      </c>
      <c r="E32" s="1" t="s">
        <v>37</v>
      </c>
      <c r="F32" s="2">
        <v>40</v>
      </c>
      <c r="G32" s="1">
        <v>85</v>
      </c>
      <c r="H32" s="1">
        <v>1</v>
      </c>
      <c r="I32" s="1">
        <v>0</v>
      </c>
      <c r="J32" s="1">
        <v>2</v>
      </c>
      <c r="K32" s="26">
        <f t="shared" si="0"/>
        <v>45</v>
      </c>
    </row>
    <row r="33" spans="1:14" ht="15.5" x14ac:dyDescent="0.35">
      <c r="A33" s="1">
        <v>32</v>
      </c>
      <c r="B33" s="1">
        <v>18</v>
      </c>
      <c r="C33" s="1">
        <v>2</v>
      </c>
      <c r="D33" s="1" t="s">
        <v>44</v>
      </c>
      <c r="E33" s="1" t="s">
        <v>14</v>
      </c>
      <c r="F33" s="2">
        <v>30</v>
      </c>
      <c r="G33" s="1">
        <v>55</v>
      </c>
      <c r="H33" s="1">
        <v>1</v>
      </c>
      <c r="I33" s="1">
        <v>1</v>
      </c>
      <c r="J33" s="1">
        <v>0</v>
      </c>
      <c r="K33" s="26">
        <f t="shared" si="0"/>
        <v>25</v>
      </c>
    </row>
    <row r="34" spans="1:14" ht="15.5" x14ac:dyDescent="0.35">
      <c r="A34" s="1">
        <v>33</v>
      </c>
      <c r="B34" s="1">
        <v>51</v>
      </c>
      <c r="C34" s="1">
        <v>1</v>
      </c>
      <c r="D34" s="1" t="s">
        <v>45</v>
      </c>
      <c r="E34" s="1" t="s">
        <v>42</v>
      </c>
      <c r="F34" s="2">
        <v>25</v>
      </c>
      <c r="G34" s="1">
        <v>40</v>
      </c>
      <c r="H34" s="1">
        <v>1</v>
      </c>
      <c r="I34" s="1">
        <v>1</v>
      </c>
      <c r="J34" s="1">
        <v>3</v>
      </c>
      <c r="K34" s="26">
        <f t="shared" si="0"/>
        <v>15</v>
      </c>
    </row>
    <row r="35" spans="1:14" ht="15.5" x14ac:dyDescent="0.35">
      <c r="A35" s="1">
        <v>34</v>
      </c>
      <c r="B35" s="1">
        <v>42</v>
      </c>
      <c r="C35" s="1">
        <v>2</v>
      </c>
      <c r="D35" s="1" t="s">
        <v>29</v>
      </c>
      <c r="E35" s="1" t="s">
        <v>37</v>
      </c>
      <c r="F35" s="2">
        <v>5</v>
      </c>
      <c r="G35" s="1">
        <v>20</v>
      </c>
      <c r="H35" s="1">
        <v>1</v>
      </c>
      <c r="I35" s="1">
        <v>0</v>
      </c>
      <c r="J35" s="1">
        <v>4</v>
      </c>
      <c r="K35" s="26">
        <f t="shared" si="0"/>
        <v>15</v>
      </c>
    </row>
    <row r="36" spans="1:14" ht="15.5" x14ac:dyDescent="0.35">
      <c r="A36" s="1">
        <v>35</v>
      </c>
      <c r="B36" s="1">
        <v>40</v>
      </c>
      <c r="C36" s="1">
        <v>1</v>
      </c>
      <c r="D36" s="1" t="s">
        <v>46</v>
      </c>
      <c r="E36" s="1" t="s">
        <v>20</v>
      </c>
      <c r="F36" s="2">
        <v>25</v>
      </c>
      <c r="G36" s="1">
        <v>65</v>
      </c>
      <c r="H36" s="1">
        <v>1</v>
      </c>
      <c r="I36" s="1">
        <v>0</v>
      </c>
      <c r="J36" s="1">
        <v>0</v>
      </c>
      <c r="K36" s="26">
        <f t="shared" si="0"/>
        <v>40</v>
      </c>
    </row>
    <row r="37" spans="1:14" ht="15.5" x14ac:dyDescent="0.35">
      <c r="A37" s="1">
        <v>36</v>
      </c>
      <c r="B37" s="1">
        <v>52</v>
      </c>
      <c r="C37" s="1">
        <v>1</v>
      </c>
      <c r="D37" s="1" t="s">
        <v>36</v>
      </c>
      <c r="E37" s="1" t="s">
        <v>37</v>
      </c>
      <c r="F37" s="2">
        <v>20</v>
      </c>
      <c r="G37" s="1">
        <v>40</v>
      </c>
      <c r="H37" s="1">
        <v>1</v>
      </c>
      <c r="I37" s="1">
        <v>0</v>
      </c>
      <c r="J37" s="1">
        <v>2</v>
      </c>
      <c r="K37" s="26">
        <f t="shared" si="0"/>
        <v>20</v>
      </c>
    </row>
    <row r="38" spans="1:14" ht="15.5" x14ac:dyDescent="0.35">
      <c r="A38" s="1">
        <v>37</v>
      </c>
      <c r="B38" s="1">
        <v>29</v>
      </c>
      <c r="C38" s="1">
        <v>2</v>
      </c>
      <c r="D38" s="1" t="s">
        <v>36</v>
      </c>
      <c r="E38" s="1" t="s">
        <v>16</v>
      </c>
      <c r="F38" s="2">
        <v>10</v>
      </c>
      <c r="G38" s="1">
        <v>35</v>
      </c>
      <c r="H38" s="1">
        <v>1</v>
      </c>
      <c r="I38" s="1">
        <v>1</v>
      </c>
      <c r="J38" s="1">
        <v>1</v>
      </c>
      <c r="K38" s="26">
        <f t="shared" si="0"/>
        <v>25</v>
      </c>
    </row>
    <row r="39" spans="1:14" ht="15.5" x14ac:dyDescent="0.35">
      <c r="A39" s="1">
        <v>38</v>
      </c>
      <c r="B39" s="1">
        <v>37</v>
      </c>
      <c r="C39" s="1">
        <v>1</v>
      </c>
      <c r="D39" s="1" t="s">
        <v>46</v>
      </c>
      <c r="E39" s="1" t="s">
        <v>11</v>
      </c>
      <c r="F39" s="2">
        <v>85</v>
      </c>
      <c r="G39" s="1">
        <v>85</v>
      </c>
      <c r="H39" s="1">
        <v>0</v>
      </c>
      <c r="I39" s="1">
        <v>0</v>
      </c>
      <c r="J39" s="1">
        <v>0</v>
      </c>
      <c r="K39" s="26">
        <f t="shared" si="0"/>
        <v>0</v>
      </c>
    </row>
    <row r="40" spans="1:14" ht="15.5" x14ac:dyDescent="0.35">
      <c r="A40" s="1">
        <v>39</v>
      </c>
      <c r="B40" s="1">
        <v>30</v>
      </c>
      <c r="C40" s="1">
        <v>1</v>
      </c>
      <c r="D40" s="1" t="s">
        <v>46</v>
      </c>
      <c r="E40" s="1" t="s">
        <v>20</v>
      </c>
      <c r="F40" s="2">
        <v>15</v>
      </c>
      <c r="G40" s="1">
        <v>55</v>
      </c>
      <c r="H40" s="1">
        <v>1</v>
      </c>
      <c r="I40" s="1">
        <v>1</v>
      </c>
      <c r="J40" s="1">
        <v>0</v>
      </c>
      <c r="K40" s="26">
        <f t="shared" si="0"/>
        <v>40</v>
      </c>
    </row>
    <row r="41" spans="1:14" ht="15.5" x14ac:dyDescent="0.35">
      <c r="A41" s="1">
        <v>40</v>
      </c>
      <c r="B41" s="1">
        <v>37</v>
      </c>
      <c r="C41" s="1">
        <v>2</v>
      </c>
      <c r="D41" s="1" t="s">
        <v>47</v>
      </c>
      <c r="E41" s="1" t="s">
        <v>18</v>
      </c>
      <c r="F41" s="2">
        <v>10</v>
      </c>
      <c r="G41" s="1">
        <v>10</v>
      </c>
      <c r="H41" s="1">
        <v>1</v>
      </c>
      <c r="I41" s="1">
        <v>1</v>
      </c>
      <c r="J41" s="1">
        <v>4</v>
      </c>
      <c r="K41" s="26">
        <f t="shared" si="0"/>
        <v>0</v>
      </c>
    </row>
    <row r="42" spans="1:14" ht="15.5" x14ac:dyDescent="0.35">
      <c r="A42" s="1">
        <v>41</v>
      </c>
      <c r="B42" s="1">
        <v>52</v>
      </c>
      <c r="C42" s="1">
        <v>2</v>
      </c>
      <c r="D42" s="1" t="s">
        <v>30</v>
      </c>
      <c r="E42" s="1" t="s">
        <v>28</v>
      </c>
      <c r="F42" s="2">
        <v>20</v>
      </c>
      <c r="G42" s="1">
        <v>20</v>
      </c>
      <c r="H42" s="1">
        <v>0</v>
      </c>
      <c r="I42" s="1">
        <v>0</v>
      </c>
      <c r="J42" s="1">
        <v>1</v>
      </c>
      <c r="K42" s="26">
        <f t="shared" si="0"/>
        <v>0</v>
      </c>
    </row>
    <row r="43" spans="1:14" ht="15.5" x14ac:dyDescent="0.35">
      <c r="A43" s="1">
        <v>42</v>
      </c>
      <c r="B43" s="1">
        <v>31</v>
      </c>
      <c r="C43" s="1">
        <v>1</v>
      </c>
      <c r="D43" s="1" t="s">
        <v>34</v>
      </c>
      <c r="E43" s="1" t="s">
        <v>14</v>
      </c>
      <c r="F43" s="2">
        <v>25</v>
      </c>
      <c r="G43" s="1">
        <v>35</v>
      </c>
      <c r="H43" s="1">
        <v>0</v>
      </c>
      <c r="I43" s="1">
        <v>0</v>
      </c>
      <c r="J43" s="1">
        <v>5</v>
      </c>
      <c r="K43" s="26">
        <f t="shared" si="0"/>
        <v>10</v>
      </c>
    </row>
    <row r="44" spans="1:14" ht="15.5" x14ac:dyDescent="0.35">
      <c r="A44" s="1">
        <v>43</v>
      </c>
      <c r="B44" s="1">
        <v>28</v>
      </c>
      <c r="C44" s="1">
        <v>1</v>
      </c>
      <c r="D44" s="1" t="s">
        <v>48</v>
      </c>
      <c r="E44" s="1" t="s">
        <v>28</v>
      </c>
      <c r="F44" s="2">
        <v>85</v>
      </c>
      <c r="G44" s="1">
        <v>135</v>
      </c>
      <c r="H44" s="1">
        <v>1</v>
      </c>
      <c r="I44" s="1">
        <v>1</v>
      </c>
      <c r="J44" s="1">
        <v>0</v>
      </c>
      <c r="K44" s="26">
        <f t="shared" si="0"/>
        <v>50</v>
      </c>
      <c r="L44" s="17" t="s">
        <v>58</v>
      </c>
      <c r="M44" s="17"/>
      <c r="N44" s="17"/>
    </row>
    <row r="45" spans="1:14" ht="15.5" x14ac:dyDescent="0.35">
      <c r="A45" s="1">
        <v>44</v>
      </c>
      <c r="B45" s="1">
        <v>20</v>
      </c>
      <c r="C45" s="1">
        <v>2</v>
      </c>
      <c r="D45" s="1" t="s">
        <v>47</v>
      </c>
      <c r="E45" s="1" t="s">
        <v>20</v>
      </c>
      <c r="F45" s="2">
        <v>45</v>
      </c>
      <c r="G45" s="1">
        <v>50</v>
      </c>
      <c r="H45" s="1">
        <v>0</v>
      </c>
      <c r="I45" s="1">
        <v>0</v>
      </c>
      <c r="J45" s="1">
        <v>2</v>
      </c>
      <c r="K45" s="26">
        <f t="shared" si="0"/>
        <v>5</v>
      </c>
      <c r="L45" s="17"/>
      <c r="M45" s="17"/>
      <c r="N45" s="17"/>
    </row>
    <row r="46" spans="1:14" ht="15.5" x14ac:dyDescent="0.35">
      <c r="A46" s="1">
        <v>45</v>
      </c>
      <c r="B46" s="1">
        <v>24</v>
      </c>
      <c r="C46" s="1">
        <v>1</v>
      </c>
      <c r="D46" s="1" t="s">
        <v>30</v>
      </c>
      <c r="E46" s="1" t="s">
        <v>33</v>
      </c>
      <c r="F46" s="2">
        <v>75</v>
      </c>
      <c r="G46" s="1">
        <v>75</v>
      </c>
      <c r="H46" s="1">
        <v>1</v>
      </c>
      <c r="I46" s="1">
        <v>0</v>
      </c>
      <c r="J46" s="1">
        <v>5</v>
      </c>
      <c r="K46" s="26">
        <f t="shared" si="0"/>
        <v>0</v>
      </c>
      <c r="L46" s="17"/>
      <c r="M46" s="17"/>
      <c r="N46" s="17"/>
    </row>
    <row r="47" spans="1:14" ht="15.5" x14ac:dyDescent="0.35">
      <c r="A47" s="1">
        <v>46</v>
      </c>
      <c r="B47" s="1">
        <v>36</v>
      </c>
      <c r="C47" s="1">
        <v>2</v>
      </c>
      <c r="D47" s="1" t="s">
        <v>25</v>
      </c>
      <c r="E47" s="1" t="s">
        <v>14</v>
      </c>
      <c r="F47" s="2">
        <v>40</v>
      </c>
      <c r="G47" s="1">
        <v>50</v>
      </c>
      <c r="H47" s="1">
        <v>1</v>
      </c>
      <c r="I47" s="1">
        <v>0</v>
      </c>
      <c r="J47" s="1">
        <v>5</v>
      </c>
      <c r="K47" s="26">
        <f t="shared" si="0"/>
        <v>10</v>
      </c>
      <c r="L47" s="17"/>
      <c r="M47" s="17"/>
      <c r="N47" s="17"/>
    </row>
    <row r="48" spans="1:14" ht="15.5" x14ac:dyDescent="0.35">
      <c r="A48" s="1">
        <v>47</v>
      </c>
      <c r="B48" s="1">
        <v>32</v>
      </c>
      <c r="C48" s="1">
        <v>1</v>
      </c>
      <c r="D48" s="1" t="s">
        <v>43</v>
      </c>
      <c r="E48" s="1" t="s">
        <v>11</v>
      </c>
      <c r="F48" s="2">
        <v>70</v>
      </c>
      <c r="G48" s="1">
        <v>100</v>
      </c>
      <c r="H48" s="1">
        <v>1</v>
      </c>
      <c r="I48" s="1">
        <v>1</v>
      </c>
      <c r="J48" s="1">
        <v>1</v>
      </c>
      <c r="K48" s="26">
        <f t="shared" si="0"/>
        <v>30</v>
      </c>
      <c r="L48" s="17"/>
      <c r="M48" s="17"/>
      <c r="N48" s="17"/>
    </row>
    <row r="49" spans="1:14" ht="15.5" x14ac:dyDescent="0.35">
      <c r="A49" s="1">
        <v>48</v>
      </c>
      <c r="B49" s="1">
        <v>27</v>
      </c>
      <c r="C49" s="1">
        <v>1</v>
      </c>
      <c r="D49" s="1" t="s">
        <v>49</v>
      </c>
      <c r="E49" s="1" t="s">
        <v>42</v>
      </c>
      <c r="F49" s="2">
        <v>35</v>
      </c>
      <c r="G49" s="1">
        <v>65</v>
      </c>
      <c r="H49" s="1">
        <v>0</v>
      </c>
      <c r="I49" s="1">
        <v>0</v>
      </c>
      <c r="J49" s="1">
        <v>1</v>
      </c>
      <c r="K49" s="26">
        <f t="shared" si="0"/>
        <v>30</v>
      </c>
      <c r="L49" s="17"/>
      <c r="M49" s="17"/>
      <c r="N49" s="17"/>
    </row>
    <row r="50" spans="1:14" ht="15.5" x14ac:dyDescent="0.35">
      <c r="A50" s="1">
        <v>49</v>
      </c>
      <c r="B50" s="1">
        <v>45</v>
      </c>
      <c r="C50" s="1">
        <v>2</v>
      </c>
      <c r="D50" s="1" t="s">
        <v>30</v>
      </c>
      <c r="E50" s="1" t="s">
        <v>11</v>
      </c>
      <c r="F50" s="2">
        <v>100</v>
      </c>
      <c r="G50" s="1">
        <v>200</v>
      </c>
      <c r="H50" s="1">
        <v>0</v>
      </c>
      <c r="I50" s="1">
        <v>1</v>
      </c>
      <c r="J50" s="1">
        <v>1</v>
      </c>
      <c r="K50" s="26">
        <f t="shared" si="0"/>
        <v>100</v>
      </c>
    </row>
    <row r="51" spans="1:14" ht="15.5" x14ac:dyDescent="0.35">
      <c r="A51" s="1">
        <v>50</v>
      </c>
      <c r="B51" s="1">
        <v>28</v>
      </c>
      <c r="C51" s="1">
        <v>2</v>
      </c>
      <c r="D51" s="1" t="s">
        <v>50</v>
      </c>
      <c r="E51" s="1" t="s">
        <v>16</v>
      </c>
      <c r="F51" s="2">
        <v>35</v>
      </c>
      <c r="G51" s="1">
        <v>45</v>
      </c>
      <c r="H51" s="1">
        <v>1</v>
      </c>
      <c r="I51" s="1">
        <v>0</v>
      </c>
      <c r="J51" s="1">
        <v>0</v>
      </c>
      <c r="K51" s="26">
        <f t="shared" si="0"/>
        <v>10</v>
      </c>
    </row>
    <row r="52" spans="1:14" ht="15.5" x14ac:dyDescent="0.35">
      <c r="A52" s="1">
        <v>51</v>
      </c>
      <c r="B52" s="1">
        <v>36</v>
      </c>
      <c r="C52" s="1">
        <v>1</v>
      </c>
      <c r="D52" s="1" t="s">
        <v>46</v>
      </c>
      <c r="E52" s="1" t="s">
        <v>14</v>
      </c>
      <c r="F52" s="2">
        <v>15</v>
      </c>
      <c r="G52" s="1">
        <v>20</v>
      </c>
      <c r="H52" s="1">
        <v>0</v>
      </c>
      <c r="I52" s="1">
        <v>1</v>
      </c>
      <c r="J52" s="1">
        <v>4</v>
      </c>
      <c r="K52" s="26">
        <f t="shared" si="0"/>
        <v>5</v>
      </c>
    </row>
    <row r="53" spans="1:14" ht="15.5" x14ac:dyDescent="0.35">
      <c r="A53" s="1">
        <v>52</v>
      </c>
      <c r="B53" s="1">
        <v>37</v>
      </c>
      <c r="C53" s="1">
        <v>1</v>
      </c>
      <c r="D53" s="1" t="s">
        <v>32</v>
      </c>
      <c r="E53" s="1" t="s">
        <v>14</v>
      </c>
      <c r="F53" s="2">
        <v>35</v>
      </c>
      <c r="G53" s="1">
        <v>35</v>
      </c>
      <c r="H53" s="1">
        <v>1</v>
      </c>
      <c r="I53" s="1">
        <v>1</v>
      </c>
      <c r="J53" s="1">
        <v>2</v>
      </c>
      <c r="K53" s="26">
        <f t="shared" si="0"/>
        <v>0</v>
      </c>
    </row>
    <row r="54" spans="1:14" ht="15.5" x14ac:dyDescent="0.35">
      <c r="A54" s="1">
        <v>53</v>
      </c>
      <c r="B54" s="1">
        <v>22</v>
      </c>
      <c r="C54" s="1">
        <v>1</v>
      </c>
      <c r="D54" s="1" t="s">
        <v>46</v>
      </c>
      <c r="E54" s="1" t="s">
        <v>20</v>
      </c>
      <c r="F54" s="2">
        <v>25</v>
      </c>
      <c r="G54" s="1">
        <v>25</v>
      </c>
      <c r="H54" s="1">
        <v>0</v>
      </c>
      <c r="I54" s="1">
        <v>0</v>
      </c>
      <c r="J54" s="1">
        <v>5</v>
      </c>
      <c r="K54" s="26">
        <f t="shared" si="0"/>
        <v>0</v>
      </c>
    </row>
    <row r="55" spans="1:14" ht="15.5" x14ac:dyDescent="0.35">
      <c r="A55" s="1">
        <v>54</v>
      </c>
      <c r="B55" s="1">
        <v>22</v>
      </c>
      <c r="C55" s="1">
        <v>2</v>
      </c>
      <c r="D55" s="1" t="s">
        <v>44</v>
      </c>
      <c r="E55" s="1" t="s">
        <v>42</v>
      </c>
      <c r="F55" s="2">
        <v>30</v>
      </c>
      <c r="G55" s="1">
        <v>35</v>
      </c>
      <c r="H55" s="1">
        <v>1</v>
      </c>
      <c r="I55" s="1">
        <v>0</v>
      </c>
      <c r="J55" s="1">
        <v>1</v>
      </c>
      <c r="K55" s="26">
        <f t="shared" si="0"/>
        <v>5</v>
      </c>
    </row>
    <row r="56" spans="1:14" ht="15.5" x14ac:dyDescent="0.35">
      <c r="A56" s="1">
        <v>55</v>
      </c>
      <c r="B56" s="1">
        <v>55</v>
      </c>
      <c r="C56" s="1">
        <v>2</v>
      </c>
      <c r="D56" s="1" t="s">
        <v>51</v>
      </c>
      <c r="E56" s="1" t="s">
        <v>16</v>
      </c>
      <c r="F56" s="2">
        <v>20</v>
      </c>
      <c r="G56" s="1">
        <v>45</v>
      </c>
      <c r="H56" s="1">
        <v>1</v>
      </c>
      <c r="I56" s="1">
        <v>0</v>
      </c>
      <c r="J56" s="1">
        <v>4</v>
      </c>
      <c r="K56" s="26">
        <f t="shared" si="0"/>
        <v>25</v>
      </c>
    </row>
    <row r="57" spans="1:14" ht="15.5" x14ac:dyDescent="0.35">
      <c r="A57" s="1">
        <v>56</v>
      </c>
      <c r="B57" s="1">
        <v>55</v>
      </c>
      <c r="C57" s="1">
        <v>2</v>
      </c>
      <c r="D57" s="1" t="s">
        <v>52</v>
      </c>
      <c r="E57" s="1" t="s">
        <v>42</v>
      </c>
      <c r="F57" s="2">
        <v>30</v>
      </c>
      <c r="G57" s="1">
        <v>45</v>
      </c>
      <c r="H57" s="1">
        <v>1</v>
      </c>
      <c r="I57" s="1">
        <v>0</v>
      </c>
      <c r="J57" s="1">
        <v>0</v>
      </c>
      <c r="K57" s="26">
        <f t="shared" si="0"/>
        <v>15</v>
      </c>
    </row>
    <row r="58" spans="1:14" ht="15.5" x14ac:dyDescent="0.35">
      <c r="A58" s="1">
        <v>57</v>
      </c>
      <c r="B58" s="1">
        <v>37</v>
      </c>
      <c r="C58" s="1">
        <v>1</v>
      </c>
      <c r="D58" s="1" t="s">
        <v>36</v>
      </c>
      <c r="E58" s="1" t="s">
        <v>28</v>
      </c>
      <c r="F58" s="2">
        <v>75</v>
      </c>
      <c r="G58" s="1">
        <v>75</v>
      </c>
      <c r="H58" s="1">
        <v>1</v>
      </c>
      <c r="I58" s="1">
        <v>0</v>
      </c>
      <c r="J58" s="1">
        <v>3</v>
      </c>
      <c r="K58" s="26">
        <f t="shared" si="0"/>
        <v>0</v>
      </c>
    </row>
    <row r="59" spans="1:14" ht="15.5" x14ac:dyDescent="0.35">
      <c r="A59" s="1">
        <v>58</v>
      </c>
      <c r="B59" s="1">
        <v>28</v>
      </c>
      <c r="C59" s="1">
        <v>1</v>
      </c>
      <c r="D59" s="1" t="s">
        <v>29</v>
      </c>
      <c r="E59" s="1" t="s">
        <v>18</v>
      </c>
      <c r="F59" s="2">
        <v>35</v>
      </c>
      <c r="G59" s="1">
        <v>55</v>
      </c>
      <c r="H59" s="1">
        <v>1</v>
      </c>
      <c r="I59" s="1">
        <v>1</v>
      </c>
      <c r="J59" s="1">
        <v>0</v>
      </c>
      <c r="K59" s="26">
        <f t="shared" si="0"/>
        <v>20</v>
      </c>
    </row>
    <row r="60" spans="1:14" ht="15.5" x14ac:dyDescent="0.35">
      <c r="A60" s="1">
        <v>59</v>
      </c>
      <c r="B60" s="1">
        <v>39</v>
      </c>
      <c r="C60" s="1">
        <v>3</v>
      </c>
      <c r="D60" s="1" t="s">
        <v>53</v>
      </c>
      <c r="E60" s="1" t="s">
        <v>33</v>
      </c>
      <c r="F60" s="2">
        <v>55</v>
      </c>
      <c r="G60" s="1">
        <v>65</v>
      </c>
      <c r="H60" s="1">
        <v>1</v>
      </c>
      <c r="I60" s="1">
        <v>1</v>
      </c>
      <c r="J60" s="1">
        <v>5</v>
      </c>
      <c r="K60" s="26">
        <f t="shared" si="0"/>
        <v>10</v>
      </c>
    </row>
    <row r="61" spans="1:14" ht="15.5" x14ac:dyDescent="0.35">
      <c r="A61" s="1">
        <v>60</v>
      </c>
      <c r="B61" s="1">
        <v>43</v>
      </c>
      <c r="C61" s="1">
        <v>2</v>
      </c>
      <c r="D61" s="1" t="s">
        <v>32</v>
      </c>
      <c r="E61" s="1" t="s">
        <v>11</v>
      </c>
      <c r="F61" s="2">
        <v>60</v>
      </c>
      <c r="G61" s="1">
        <v>75</v>
      </c>
      <c r="H61" s="1">
        <v>1</v>
      </c>
      <c r="I61" s="1">
        <v>0</v>
      </c>
      <c r="J61" s="1">
        <v>2</v>
      </c>
      <c r="K61" s="26">
        <f t="shared" si="0"/>
        <v>15</v>
      </c>
    </row>
    <row r="62" spans="1:14" ht="15.5" x14ac:dyDescent="0.35">
      <c r="A62" s="1">
        <v>61</v>
      </c>
      <c r="B62" s="1">
        <v>44</v>
      </c>
      <c r="C62" s="1">
        <v>1</v>
      </c>
      <c r="D62" s="1" t="s">
        <v>39</v>
      </c>
      <c r="E62" s="1" t="s">
        <v>28</v>
      </c>
      <c r="F62" s="2">
        <v>0</v>
      </c>
      <c r="G62" s="1">
        <v>50</v>
      </c>
      <c r="H62" s="1">
        <v>0</v>
      </c>
      <c r="I62" s="1">
        <v>1</v>
      </c>
      <c r="J62" s="1">
        <v>4</v>
      </c>
      <c r="K62" s="26">
        <f t="shared" si="0"/>
        <v>50</v>
      </c>
    </row>
    <row r="63" spans="1:14" ht="15.5" x14ac:dyDescent="0.35">
      <c r="A63" s="1">
        <v>62</v>
      </c>
      <c r="B63" s="1">
        <v>39</v>
      </c>
      <c r="C63" s="1">
        <v>1</v>
      </c>
      <c r="D63" s="1" t="s">
        <v>40</v>
      </c>
      <c r="E63" s="1" t="s">
        <v>11</v>
      </c>
      <c r="F63" s="2">
        <v>0</v>
      </c>
      <c r="G63" s="1">
        <v>70</v>
      </c>
      <c r="H63" s="1">
        <v>1</v>
      </c>
      <c r="I63" s="1">
        <v>1</v>
      </c>
      <c r="J63" s="1">
        <v>4</v>
      </c>
      <c r="K63" s="26">
        <f t="shared" si="0"/>
        <v>70</v>
      </c>
    </row>
    <row r="64" spans="1:14" ht="15.5" x14ac:dyDescent="0.35">
      <c r="A64" s="1">
        <v>63</v>
      </c>
      <c r="B64" s="1">
        <v>36</v>
      </c>
      <c r="C64" s="1">
        <v>2</v>
      </c>
      <c r="D64" s="1" t="s">
        <v>13</v>
      </c>
      <c r="E64" s="1" t="s">
        <v>14</v>
      </c>
      <c r="F64" s="2">
        <v>0</v>
      </c>
      <c r="G64" s="1">
        <v>15</v>
      </c>
      <c r="H64" s="1">
        <v>1</v>
      </c>
      <c r="I64" s="1">
        <v>1</v>
      </c>
      <c r="J64" s="1">
        <v>4</v>
      </c>
      <c r="K64" s="26">
        <f t="shared" si="0"/>
        <v>15</v>
      </c>
    </row>
    <row r="65" spans="1:12" ht="15.5" x14ac:dyDescent="0.35">
      <c r="A65" s="1">
        <v>64</v>
      </c>
      <c r="B65" s="1">
        <v>31</v>
      </c>
      <c r="C65" s="1">
        <v>2</v>
      </c>
      <c r="D65" s="1" t="s">
        <v>41</v>
      </c>
      <c r="E65" s="1" t="s">
        <v>11</v>
      </c>
      <c r="F65" s="2">
        <v>0</v>
      </c>
      <c r="G65" s="1">
        <v>150</v>
      </c>
      <c r="H65" s="1">
        <v>1</v>
      </c>
      <c r="I65" s="1">
        <v>1</v>
      </c>
      <c r="J65" s="1">
        <v>1</v>
      </c>
      <c r="K65" s="26">
        <f t="shared" si="0"/>
        <v>150</v>
      </c>
    </row>
    <row r="66" spans="1:12" ht="15.5" x14ac:dyDescent="0.35">
      <c r="A66" s="1">
        <v>65</v>
      </c>
      <c r="B66" s="1">
        <v>46</v>
      </c>
      <c r="C66" s="1">
        <v>2</v>
      </c>
      <c r="D66" s="1" t="s">
        <v>27</v>
      </c>
      <c r="E66" s="1" t="s">
        <v>37</v>
      </c>
      <c r="F66" s="2">
        <v>0</v>
      </c>
      <c r="G66" s="1">
        <v>75</v>
      </c>
      <c r="H66" s="1">
        <v>1</v>
      </c>
      <c r="I66" s="1">
        <v>1</v>
      </c>
      <c r="J66" s="1">
        <v>0</v>
      </c>
      <c r="K66" s="26">
        <f t="shared" si="0"/>
        <v>75</v>
      </c>
    </row>
    <row r="67" spans="1:12" ht="15.5" x14ac:dyDescent="0.35">
      <c r="A67" s="1">
        <v>66</v>
      </c>
      <c r="B67" s="1">
        <v>44</v>
      </c>
      <c r="C67" s="1">
        <v>1</v>
      </c>
      <c r="D67" s="1" t="s">
        <v>21</v>
      </c>
      <c r="E67" s="1" t="s">
        <v>42</v>
      </c>
      <c r="F67" s="2">
        <v>0</v>
      </c>
      <c r="G67" s="1">
        <v>35</v>
      </c>
      <c r="H67" s="1">
        <v>0</v>
      </c>
      <c r="I67" s="1">
        <v>0</v>
      </c>
      <c r="J67" s="1">
        <v>2</v>
      </c>
      <c r="K67" s="26">
        <f t="shared" ref="K67:K101" si="1">G67-F67</f>
        <v>35</v>
      </c>
      <c r="L67">
        <f>100*0.4</f>
        <v>40</v>
      </c>
    </row>
    <row r="68" spans="1:12" ht="15.5" x14ac:dyDescent="0.35">
      <c r="A68" s="1">
        <v>67</v>
      </c>
      <c r="B68" s="1">
        <v>18</v>
      </c>
      <c r="C68" s="1">
        <v>2</v>
      </c>
      <c r="D68" s="1" t="s">
        <v>50</v>
      </c>
      <c r="E68" s="1" t="s">
        <v>11</v>
      </c>
      <c r="F68" s="2">
        <v>0</v>
      </c>
      <c r="G68" s="1">
        <v>150</v>
      </c>
      <c r="H68" s="1">
        <v>1</v>
      </c>
      <c r="I68" s="1">
        <v>0</v>
      </c>
      <c r="J68" s="1">
        <v>1</v>
      </c>
      <c r="K68" s="26">
        <f t="shared" si="1"/>
        <v>150</v>
      </c>
    </row>
    <row r="69" spans="1:12" ht="15.5" x14ac:dyDescent="0.35">
      <c r="A69" s="1">
        <v>68</v>
      </c>
      <c r="B69" s="1">
        <v>35</v>
      </c>
      <c r="C69" s="1">
        <v>3</v>
      </c>
      <c r="D69" s="1" t="s">
        <v>46</v>
      </c>
      <c r="E69" s="1" t="s">
        <v>14</v>
      </c>
      <c r="F69" s="2">
        <v>0</v>
      </c>
      <c r="G69" s="1">
        <v>150</v>
      </c>
      <c r="H69" s="1">
        <v>1</v>
      </c>
      <c r="I69" s="1">
        <v>0</v>
      </c>
      <c r="J69" s="1">
        <v>3</v>
      </c>
      <c r="K69" s="26">
        <f t="shared" si="1"/>
        <v>150</v>
      </c>
    </row>
    <row r="70" spans="1:12" ht="15.5" x14ac:dyDescent="0.35">
      <c r="A70" s="1">
        <v>69</v>
      </c>
      <c r="B70" s="1">
        <v>30</v>
      </c>
      <c r="C70" s="1">
        <v>1</v>
      </c>
      <c r="D70" s="1" t="s">
        <v>32</v>
      </c>
      <c r="E70" s="1" t="s">
        <v>16</v>
      </c>
      <c r="F70" s="2">
        <v>0</v>
      </c>
      <c r="G70" s="1">
        <v>100</v>
      </c>
      <c r="H70" s="1">
        <v>1</v>
      </c>
      <c r="I70" s="1">
        <v>1</v>
      </c>
      <c r="J70" s="1">
        <v>1</v>
      </c>
      <c r="K70" s="26">
        <f t="shared" si="1"/>
        <v>100</v>
      </c>
    </row>
    <row r="71" spans="1:12" ht="15.5" x14ac:dyDescent="0.35">
      <c r="A71" s="1">
        <v>70</v>
      </c>
      <c r="B71" s="1">
        <v>32</v>
      </c>
      <c r="C71" s="1">
        <v>2</v>
      </c>
      <c r="D71" s="1" t="s">
        <v>46</v>
      </c>
      <c r="E71" s="1" t="s">
        <v>37</v>
      </c>
      <c r="F71" s="2">
        <v>0</v>
      </c>
      <c r="G71" s="1">
        <v>105</v>
      </c>
      <c r="H71" s="1">
        <v>1</v>
      </c>
      <c r="I71" s="1">
        <v>0</v>
      </c>
      <c r="J71" s="1">
        <v>1</v>
      </c>
      <c r="K71" s="26">
        <f t="shared" si="1"/>
        <v>105</v>
      </c>
    </row>
    <row r="72" spans="1:12" ht="15.5" x14ac:dyDescent="0.35">
      <c r="A72" s="1">
        <v>71</v>
      </c>
      <c r="B72" s="1">
        <v>30</v>
      </c>
      <c r="C72" s="1">
        <v>1</v>
      </c>
      <c r="D72" s="1" t="s">
        <v>44</v>
      </c>
      <c r="E72" s="1" t="s">
        <v>14</v>
      </c>
      <c r="F72" s="2">
        <v>0</v>
      </c>
      <c r="G72" s="1">
        <v>75</v>
      </c>
      <c r="H72" s="1">
        <v>1</v>
      </c>
      <c r="I72" s="1">
        <v>1</v>
      </c>
      <c r="J72" s="1">
        <v>2</v>
      </c>
      <c r="K72" s="26">
        <f t="shared" si="1"/>
        <v>75</v>
      </c>
    </row>
    <row r="73" spans="1:12" ht="15.5" x14ac:dyDescent="0.35">
      <c r="A73" s="1">
        <v>72</v>
      </c>
      <c r="B73" s="1">
        <v>42</v>
      </c>
      <c r="C73" s="1">
        <v>1</v>
      </c>
      <c r="D73" s="1" t="s">
        <v>29</v>
      </c>
      <c r="E73" s="1" t="s">
        <v>42</v>
      </c>
      <c r="F73" s="2">
        <v>0</v>
      </c>
      <c r="G73" s="1">
        <v>65</v>
      </c>
      <c r="H73" s="1">
        <v>1</v>
      </c>
      <c r="I73" s="1">
        <v>1</v>
      </c>
      <c r="J73" s="1">
        <v>2</v>
      </c>
      <c r="K73" s="26">
        <f t="shared" si="1"/>
        <v>65</v>
      </c>
    </row>
    <row r="74" spans="1:12" ht="15.5" x14ac:dyDescent="0.35">
      <c r="A74" s="1">
        <v>73</v>
      </c>
      <c r="B74" s="1">
        <v>38</v>
      </c>
      <c r="C74" s="1">
        <v>2</v>
      </c>
      <c r="D74" s="1" t="s">
        <v>53</v>
      </c>
      <c r="E74" s="1" t="s">
        <v>37</v>
      </c>
      <c r="F74" s="2">
        <v>0</v>
      </c>
      <c r="G74" s="1">
        <v>35</v>
      </c>
      <c r="H74" s="1">
        <v>1</v>
      </c>
      <c r="I74" s="1">
        <v>0</v>
      </c>
      <c r="J74" s="1">
        <v>4</v>
      </c>
      <c r="K74" s="26">
        <f t="shared" si="1"/>
        <v>35</v>
      </c>
    </row>
    <row r="75" spans="1:12" ht="15.5" x14ac:dyDescent="0.35">
      <c r="A75" s="1">
        <v>74</v>
      </c>
      <c r="B75" s="1">
        <v>50</v>
      </c>
      <c r="C75" s="1">
        <v>3</v>
      </c>
      <c r="D75" s="1" t="s">
        <v>32</v>
      </c>
      <c r="E75" s="1" t="s">
        <v>20</v>
      </c>
      <c r="F75" s="2">
        <v>0</v>
      </c>
      <c r="G75" s="1">
        <v>235</v>
      </c>
      <c r="H75" s="1">
        <v>1</v>
      </c>
      <c r="I75" s="1">
        <v>1</v>
      </c>
      <c r="J75" s="1">
        <v>5</v>
      </c>
      <c r="K75" s="26">
        <f t="shared" si="1"/>
        <v>235</v>
      </c>
    </row>
    <row r="76" spans="1:12" ht="15.5" x14ac:dyDescent="0.35">
      <c r="A76" s="1">
        <v>75</v>
      </c>
      <c r="B76" s="1">
        <v>25</v>
      </c>
      <c r="C76" s="1">
        <v>2</v>
      </c>
      <c r="D76" s="1" t="s">
        <v>39</v>
      </c>
      <c r="E76" s="1" t="s">
        <v>37</v>
      </c>
      <c r="F76" s="2">
        <v>0</v>
      </c>
      <c r="G76" s="1">
        <v>140</v>
      </c>
      <c r="H76" s="1">
        <v>1</v>
      </c>
      <c r="I76" s="1">
        <v>0</v>
      </c>
      <c r="J76" s="1">
        <v>0</v>
      </c>
      <c r="K76" s="26">
        <f t="shared" si="1"/>
        <v>140</v>
      </c>
    </row>
    <row r="77" spans="1:12" ht="15.5" x14ac:dyDescent="0.35">
      <c r="A77" s="1">
        <v>76</v>
      </c>
      <c r="B77" s="1">
        <v>43</v>
      </c>
      <c r="C77" s="1">
        <v>2</v>
      </c>
      <c r="D77" s="1" t="s">
        <v>40</v>
      </c>
      <c r="E77" s="1" t="s">
        <v>16</v>
      </c>
      <c r="F77" s="2">
        <v>0</v>
      </c>
      <c r="G77" s="1">
        <v>55</v>
      </c>
      <c r="H77" s="1">
        <v>1</v>
      </c>
      <c r="I77" s="1">
        <v>1</v>
      </c>
      <c r="J77" s="1">
        <v>4</v>
      </c>
      <c r="K77" s="26">
        <f t="shared" si="1"/>
        <v>55</v>
      </c>
    </row>
    <row r="78" spans="1:12" ht="15.5" x14ac:dyDescent="0.35">
      <c r="A78" s="1">
        <v>77</v>
      </c>
      <c r="B78" s="1">
        <v>36</v>
      </c>
      <c r="C78" s="1">
        <v>2</v>
      </c>
      <c r="D78" s="1" t="s">
        <v>13</v>
      </c>
      <c r="E78" s="1" t="s">
        <v>11</v>
      </c>
      <c r="F78" s="2">
        <v>0</v>
      </c>
      <c r="G78" s="1">
        <v>65</v>
      </c>
      <c r="H78" s="1">
        <v>1</v>
      </c>
      <c r="I78" s="1">
        <v>1</v>
      </c>
      <c r="J78" s="1">
        <v>0</v>
      </c>
      <c r="K78" s="26">
        <f t="shared" si="1"/>
        <v>65</v>
      </c>
    </row>
    <row r="79" spans="1:12" ht="15.5" x14ac:dyDescent="0.35">
      <c r="A79" s="1">
        <v>78</v>
      </c>
      <c r="B79" s="1">
        <v>48</v>
      </c>
      <c r="C79" s="1">
        <v>1</v>
      </c>
      <c r="D79" s="1" t="s">
        <v>19</v>
      </c>
      <c r="E79" s="1" t="s">
        <v>20</v>
      </c>
      <c r="F79" s="2">
        <v>0</v>
      </c>
      <c r="G79" s="1">
        <v>150</v>
      </c>
      <c r="H79" s="1">
        <v>1</v>
      </c>
      <c r="I79" s="1">
        <v>1</v>
      </c>
      <c r="J79" s="1">
        <v>1</v>
      </c>
      <c r="K79" s="26">
        <f t="shared" si="1"/>
        <v>150</v>
      </c>
    </row>
    <row r="80" spans="1:12" ht="15.5" x14ac:dyDescent="0.35">
      <c r="A80" s="1">
        <v>79</v>
      </c>
      <c r="B80" s="1">
        <v>45</v>
      </c>
      <c r="C80" s="1">
        <v>1</v>
      </c>
      <c r="D80" s="1" t="s">
        <v>21</v>
      </c>
      <c r="E80" s="1" t="s">
        <v>18</v>
      </c>
      <c r="F80" s="2">
        <v>0</v>
      </c>
      <c r="G80" s="1">
        <v>100</v>
      </c>
      <c r="H80" s="1">
        <v>1</v>
      </c>
      <c r="I80" s="1">
        <v>0</v>
      </c>
      <c r="J80" s="1">
        <v>2</v>
      </c>
      <c r="K80" s="26">
        <f t="shared" si="1"/>
        <v>100</v>
      </c>
    </row>
    <row r="81" spans="1:11" ht="15.5" x14ac:dyDescent="0.35">
      <c r="A81" s="1">
        <v>80</v>
      </c>
      <c r="B81" s="1">
        <v>44</v>
      </c>
      <c r="C81" s="1">
        <v>2</v>
      </c>
      <c r="D81" s="1" t="s">
        <v>23</v>
      </c>
      <c r="E81" s="1" t="s">
        <v>28</v>
      </c>
      <c r="F81" s="2">
        <v>0</v>
      </c>
      <c r="G81" s="1">
        <v>200</v>
      </c>
      <c r="H81" s="1">
        <v>1</v>
      </c>
      <c r="I81" s="1">
        <v>0</v>
      </c>
      <c r="J81" s="1">
        <v>3</v>
      </c>
      <c r="K81" s="26">
        <f t="shared" si="1"/>
        <v>200</v>
      </c>
    </row>
    <row r="82" spans="1:11" ht="15.5" x14ac:dyDescent="0.35">
      <c r="A82" s="1">
        <v>81</v>
      </c>
      <c r="B82" s="1">
        <v>36</v>
      </c>
      <c r="C82" s="1">
        <v>2</v>
      </c>
      <c r="D82" s="1" t="s">
        <v>24</v>
      </c>
      <c r="E82" s="1" t="s">
        <v>14</v>
      </c>
      <c r="F82" s="2">
        <v>0</v>
      </c>
      <c r="G82" s="1">
        <v>15</v>
      </c>
      <c r="H82" s="1">
        <v>0</v>
      </c>
      <c r="I82" s="1">
        <v>1</v>
      </c>
      <c r="J82" s="1">
        <v>2</v>
      </c>
      <c r="K82" s="26">
        <f t="shared" si="1"/>
        <v>15</v>
      </c>
    </row>
    <row r="83" spans="1:11" ht="15.5" x14ac:dyDescent="0.35">
      <c r="A83" s="1">
        <v>82</v>
      </c>
      <c r="B83" s="1">
        <v>31</v>
      </c>
      <c r="C83" s="1">
        <v>1</v>
      </c>
      <c r="D83" s="1" t="s">
        <v>25</v>
      </c>
      <c r="E83" s="1" t="s">
        <v>28</v>
      </c>
      <c r="F83" s="2">
        <v>0</v>
      </c>
      <c r="G83" s="1">
        <v>15</v>
      </c>
      <c r="H83" s="1">
        <v>1</v>
      </c>
      <c r="I83" s="1">
        <v>0</v>
      </c>
      <c r="J83" s="1">
        <v>2</v>
      </c>
      <c r="K83" s="26">
        <f t="shared" si="1"/>
        <v>15</v>
      </c>
    </row>
    <row r="84" spans="1:11" ht="15.5" x14ac:dyDescent="0.35">
      <c r="A84" s="1">
        <v>83</v>
      </c>
      <c r="B84" s="1">
        <v>23</v>
      </c>
      <c r="C84" s="1">
        <v>2</v>
      </c>
      <c r="D84" s="1" t="s">
        <v>26</v>
      </c>
      <c r="E84" s="1" t="s">
        <v>20</v>
      </c>
      <c r="F84" s="2">
        <v>0</v>
      </c>
      <c r="G84" s="1">
        <v>250</v>
      </c>
      <c r="H84" s="1">
        <v>1</v>
      </c>
      <c r="I84" s="1">
        <v>1</v>
      </c>
      <c r="J84" s="1">
        <v>3</v>
      </c>
      <c r="K84" s="26">
        <f t="shared" si="1"/>
        <v>250</v>
      </c>
    </row>
    <row r="85" spans="1:11" ht="15.5" x14ac:dyDescent="0.35">
      <c r="A85" s="1">
        <v>84</v>
      </c>
      <c r="B85" s="1">
        <v>25</v>
      </c>
      <c r="C85" s="1">
        <v>1</v>
      </c>
      <c r="D85" s="1" t="s">
        <v>27</v>
      </c>
      <c r="E85" s="1" t="s">
        <v>33</v>
      </c>
      <c r="F85" s="2">
        <v>0</v>
      </c>
      <c r="G85" s="1">
        <v>145</v>
      </c>
      <c r="H85" s="1">
        <v>1</v>
      </c>
      <c r="I85" s="1">
        <v>1</v>
      </c>
      <c r="J85" s="1">
        <v>3</v>
      </c>
      <c r="K85" s="26">
        <f t="shared" si="1"/>
        <v>145</v>
      </c>
    </row>
    <row r="86" spans="1:11" ht="15.5" x14ac:dyDescent="0.35">
      <c r="A86" s="1">
        <v>85</v>
      </c>
      <c r="B86" s="1">
        <v>44</v>
      </c>
      <c r="C86" s="1">
        <v>1</v>
      </c>
      <c r="D86" s="1" t="s">
        <v>29</v>
      </c>
      <c r="E86" s="1" t="s">
        <v>14</v>
      </c>
      <c r="F86" s="2">
        <v>0</v>
      </c>
      <c r="G86" s="1">
        <v>100</v>
      </c>
      <c r="H86" s="1">
        <v>1</v>
      </c>
      <c r="I86" s="1">
        <v>0</v>
      </c>
      <c r="J86" s="1">
        <v>4</v>
      </c>
      <c r="K86" s="26">
        <f t="shared" si="1"/>
        <v>100</v>
      </c>
    </row>
    <row r="87" spans="1:11" ht="15.5" x14ac:dyDescent="0.35">
      <c r="A87" s="1">
        <v>86</v>
      </c>
      <c r="B87" s="1">
        <v>20</v>
      </c>
      <c r="C87" s="1">
        <v>1</v>
      </c>
      <c r="D87" s="1" t="s">
        <v>54</v>
      </c>
      <c r="E87" s="1" t="s">
        <v>11</v>
      </c>
      <c r="F87" s="2">
        <v>0</v>
      </c>
      <c r="G87" s="1">
        <v>135</v>
      </c>
      <c r="H87" s="1">
        <v>1</v>
      </c>
      <c r="I87" s="1">
        <v>1</v>
      </c>
      <c r="J87" s="1">
        <v>0</v>
      </c>
      <c r="K87" s="26">
        <f t="shared" si="1"/>
        <v>135</v>
      </c>
    </row>
    <row r="88" spans="1:11" ht="15.5" x14ac:dyDescent="0.35">
      <c r="A88" s="1">
        <v>87</v>
      </c>
      <c r="B88" s="1">
        <v>52</v>
      </c>
      <c r="C88" s="1">
        <v>2</v>
      </c>
      <c r="D88" s="1" t="s">
        <v>55</v>
      </c>
      <c r="E88" s="1" t="s">
        <v>42</v>
      </c>
      <c r="F88" s="2">
        <v>0</v>
      </c>
      <c r="G88" s="1">
        <v>35</v>
      </c>
      <c r="H88" s="1">
        <v>0</v>
      </c>
      <c r="I88" s="1">
        <v>1</v>
      </c>
      <c r="J88" s="1">
        <v>3</v>
      </c>
      <c r="K88" s="26">
        <f t="shared" si="1"/>
        <v>35</v>
      </c>
    </row>
    <row r="89" spans="1:11" ht="15.5" x14ac:dyDescent="0.35">
      <c r="A89" s="1">
        <v>88</v>
      </c>
      <c r="B89" s="1">
        <v>46</v>
      </c>
      <c r="C89" s="1">
        <v>1</v>
      </c>
      <c r="D89" s="1" t="s">
        <v>23</v>
      </c>
      <c r="E89" s="1" t="s">
        <v>11</v>
      </c>
      <c r="F89" s="2">
        <v>0</v>
      </c>
      <c r="G89" s="1">
        <v>225</v>
      </c>
      <c r="H89" s="1">
        <v>1</v>
      </c>
      <c r="I89" s="1">
        <v>0</v>
      </c>
      <c r="J89" s="1">
        <v>1</v>
      </c>
      <c r="K89" s="26">
        <f t="shared" si="1"/>
        <v>225</v>
      </c>
    </row>
    <row r="90" spans="1:11" ht="15.5" x14ac:dyDescent="0.35">
      <c r="A90" s="1">
        <v>89</v>
      </c>
      <c r="B90" s="1">
        <v>31</v>
      </c>
      <c r="C90" s="1">
        <v>1</v>
      </c>
      <c r="D90" s="1" t="s">
        <v>56</v>
      </c>
      <c r="E90" s="1" t="s">
        <v>16</v>
      </c>
      <c r="F90" s="2">
        <v>0</v>
      </c>
      <c r="G90" s="1">
        <v>35</v>
      </c>
      <c r="H90" s="1">
        <v>1</v>
      </c>
      <c r="I90" s="1">
        <v>1</v>
      </c>
      <c r="J90" s="1">
        <v>0</v>
      </c>
      <c r="K90" s="26">
        <f t="shared" si="1"/>
        <v>35</v>
      </c>
    </row>
    <row r="91" spans="1:11" ht="15.5" x14ac:dyDescent="0.35">
      <c r="A91" s="1">
        <v>90</v>
      </c>
      <c r="B91" s="1">
        <v>27</v>
      </c>
      <c r="C91" s="1">
        <v>1</v>
      </c>
      <c r="D91" s="1" t="s">
        <v>55</v>
      </c>
      <c r="E91" s="1" t="s">
        <v>14</v>
      </c>
      <c r="F91" s="2">
        <v>0</v>
      </c>
      <c r="G91" s="1">
        <v>25</v>
      </c>
      <c r="H91" s="1">
        <v>0</v>
      </c>
      <c r="I91" s="1">
        <v>1</v>
      </c>
      <c r="J91" s="1">
        <v>1</v>
      </c>
      <c r="K91" s="26">
        <f t="shared" si="1"/>
        <v>25</v>
      </c>
    </row>
    <row r="92" spans="1:11" ht="15.5" x14ac:dyDescent="0.35">
      <c r="A92" s="1">
        <v>91</v>
      </c>
      <c r="B92" s="1">
        <v>46</v>
      </c>
      <c r="C92" s="1">
        <v>1</v>
      </c>
      <c r="D92" s="1" t="s">
        <v>29</v>
      </c>
      <c r="E92" s="1" t="s">
        <v>14</v>
      </c>
      <c r="F92" s="2">
        <v>0</v>
      </c>
      <c r="G92" s="1">
        <v>70</v>
      </c>
      <c r="H92" s="1">
        <v>1</v>
      </c>
      <c r="I92" s="1">
        <v>1</v>
      </c>
      <c r="J92" s="1">
        <v>4</v>
      </c>
      <c r="K92" s="26">
        <f t="shared" si="1"/>
        <v>70</v>
      </c>
    </row>
    <row r="93" spans="1:11" ht="15.5" x14ac:dyDescent="0.35">
      <c r="A93" s="1">
        <v>92</v>
      </c>
      <c r="B93" s="1">
        <v>49</v>
      </c>
      <c r="C93" s="1">
        <v>1</v>
      </c>
      <c r="D93" s="1" t="s">
        <v>54</v>
      </c>
      <c r="E93" s="1" t="s">
        <v>20</v>
      </c>
      <c r="F93" s="2">
        <v>0</v>
      </c>
      <c r="G93" s="1">
        <v>105</v>
      </c>
      <c r="H93" s="1">
        <v>1</v>
      </c>
      <c r="I93" s="1">
        <v>1</v>
      </c>
      <c r="J93" s="1">
        <v>4</v>
      </c>
      <c r="K93" s="26">
        <f t="shared" si="1"/>
        <v>105</v>
      </c>
    </row>
    <row r="94" spans="1:11" ht="15.5" x14ac:dyDescent="0.35">
      <c r="A94" s="1">
        <v>93</v>
      </c>
      <c r="B94" s="1">
        <v>43</v>
      </c>
      <c r="C94" s="1">
        <v>2</v>
      </c>
      <c r="D94" s="1" t="s">
        <v>23</v>
      </c>
      <c r="E94" s="1" t="s">
        <v>42</v>
      </c>
      <c r="F94" s="2">
        <v>0</v>
      </c>
      <c r="G94" s="1">
        <v>110</v>
      </c>
      <c r="H94" s="1">
        <v>1</v>
      </c>
      <c r="I94" s="1">
        <v>1</v>
      </c>
      <c r="J94" s="1">
        <v>1</v>
      </c>
      <c r="K94" s="26">
        <f t="shared" si="1"/>
        <v>110</v>
      </c>
    </row>
    <row r="95" spans="1:11" ht="15.5" x14ac:dyDescent="0.35">
      <c r="A95" s="1">
        <v>94</v>
      </c>
      <c r="B95" s="1">
        <v>30</v>
      </c>
      <c r="C95" s="1">
        <v>2</v>
      </c>
      <c r="D95" s="1" t="s">
        <v>25</v>
      </c>
      <c r="E95" s="1" t="s">
        <v>16</v>
      </c>
      <c r="F95" s="2">
        <v>0</v>
      </c>
      <c r="G95" s="1">
        <v>145</v>
      </c>
      <c r="H95" s="1">
        <v>1</v>
      </c>
      <c r="I95" s="1">
        <v>0</v>
      </c>
      <c r="J95" s="1">
        <v>0</v>
      </c>
      <c r="K95" s="26">
        <f t="shared" si="1"/>
        <v>145</v>
      </c>
    </row>
    <row r="96" spans="1:11" ht="15.5" x14ac:dyDescent="0.35">
      <c r="A96" s="1">
        <v>95</v>
      </c>
      <c r="B96" s="1">
        <v>31</v>
      </c>
      <c r="C96" s="1">
        <v>2</v>
      </c>
      <c r="D96" s="1" t="s">
        <v>55</v>
      </c>
      <c r="E96" s="1" t="s">
        <v>42</v>
      </c>
      <c r="F96" s="2">
        <v>0</v>
      </c>
      <c r="G96" s="1">
        <v>35</v>
      </c>
      <c r="H96" s="1">
        <v>1</v>
      </c>
      <c r="I96" s="1">
        <v>0</v>
      </c>
      <c r="J96" s="1">
        <v>4</v>
      </c>
      <c r="K96" s="26">
        <f t="shared" si="1"/>
        <v>35</v>
      </c>
    </row>
    <row r="97" spans="1:11" ht="15.5" x14ac:dyDescent="0.35">
      <c r="A97" s="1">
        <v>96</v>
      </c>
      <c r="B97" s="1">
        <v>47</v>
      </c>
      <c r="C97" s="1">
        <v>2</v>
      </c>
      <c r="D97" s="1" t="s">
        <v>56</v>
      </c>
      <c r="E97" s="1" t="s">
        <v>28</v>
      </c>
      <c r="F97" s="2">
        <v>0</v>
      </c>
      <c r="G97" s="1">
        <v>40</v>
      </c>
      <c r="H97" s="1">
        <v>1</v>
      </c>
      <c r="I97" s="1">
        <v>0</v>
      </c>
      <c r="J97" s="1">
        <v>1</v>
      </c>
      <c r="K97" s="26">
        <f t="shared" si="1"/>
        <v>40</v>
      </c>
    </row>
    <row r="98" spans="1:11" ht="15.5" x14ac:dyDescent="0.35">
      <c r="A98" s="1">
        <v>97</v>
      </c>
      <c r="B98" s="1">
        <v>26</v>
      </c>
      <c r="C98" s="1">
        <v>3</v>
      </c>
      <c r="D98" s="1" t="s">
        <v>32</v>
      </c>
      <c r="E98" s="1" t="s">
        <v>18</v>
      </c>
      <c r="F98" s="2">
        <v>0</v>
      </c>
      <c r="G98" s="1">
        <v>225</v>
      </c>
      <c r="H98" s="1">
        <v>1</v>
      </c>
      <c r="I98" s="1">
        <v>0</v>
      </c>
      <c r="J98" s="1">
        <v>0</v>
      </c>
      <c r="K98" s="26">
        <f t="shared" si="1"/>
        <v>225</v>
      </c>
    </row>
    <row r="99" spans="1:11" ht="15.5" x14ac:dyDescent="0.35">
      <c r="A99" s="1">
        <v>98</v>
      </c>
      <c r="B99" s="1">
        <v>26</v>
      </c>
      <c r="C99" s="1">
        <v>2</v>
      </c>
      <c r="D99" s="1" t="s">
        <v>54</v>
      </c>
      <c r="E99" s="1" t="s">
        <v>33</v>
      </c>
      <c r="F99" s="2">
        <v>0</v>
      </c>
      <c r="G99" s="1">
        <v>90</v>
      </c>
      <c r="H99" s="1">
        <v>1</v>
      </c>
      <c r="I99" s="1">
        <v>1</v>
      </c>
      <c r="J99" s="1">
        <v>4</v>
      </c>
      <c r="K99" s="26">
        <f t="shared" si="1"/>
        <v>90</v>
      </c>
    </row>
    <row r="100" spans="1:11" ht="15.5" x14ac:dyDescent="0.35">
      <c r="A100" s="1">
        <v>99</v>
      </c>
      <c r="B100" s="1">
        <v>26</v>
      </c>
      <c r="C100" s="1">
        <v>2</v>
      </c>
      <c r="D100" s="1" t="s">
        <v>56</v>
      </c>
      <c r="E100" s="1" t="s">
        <v>11</v>
      </c>
      <c r="F100" s="2">
        <v>0</v>
      </c>
      <c r="G100" s="1">
        <v>175</v>
      </c>
      <c r="H100" s="1">
        <v>1</v>
      </c>
      <c r="I100" s="1">
        <v>0</v>
      </c>
      <c r="J100" s="1">
        <v>4</v>
      </c>
      <c r="K100" s="26">
        <f t="shared" si="1"/>
        <v>175</v>
      </c>
    </row>
    <row r="101" spans="1:11" ht="15.5" x14ac:dyDescent="0.35">
      <c r="A101" s="1">
        <v>100</v>
      </c>
      <c r="B101" s="1">
        <v>43</v>
      </c>
      <c r="C101" s="1">
        <v>1</v>
      </c>
      <c r="D101" s="1" t="s">
        <v>55</v>
      </c>
      <c r="E101" s="1" t="s">
        <v>33</v>
      </c>
      <c r="F101" s="2">
        <v>0</v>
      </c>
      <c r="G101" s="1">
        <v>85</v>
      </c>
      <c r="H101" s="1">
        <v>1</v>
      </c>
      <c r="I101" s="1">
        <v>1</v>
      </c>
      <c r="J101" s="1">
        <v>3</v>
      </c>
      <c r="K101" s="26">
        <f t="shared" si="1"/>
        <v>85</v>
      </c>
    </row>
  </sheetData>
  <autoFilter ref="A1:A103" xr:uid="{4BF033B9-E00F-4575-A1F7-7D009F81DE8B}">
    <sortState xmlns:xlrd2="http://schemas.microsoft.com/office/spreadsheetml/2017/richdata2" ref="A2:J103">
      <sortCondition ref="A1:A103"/>
    </sortState>
  </autoFilter>
  <mergeCells count="2">
    <mergeCell ref="L44:N49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Sheet2</vt:lpstr>
      <vt:lpstr>Sheet3</vt:lpstr>
      <vt:lpstr>Sheet5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Loubens Louis</dc:creator>
  <cp:lastModifiedBy>Loubens Louis</cp:lastModifiedBy>
  <dcterms:created xsi:type="dcterms:W3CDTF">2020-06-11T18:55:48Z</dcterms:created>
  <dcterms:modified xsi:type="dcterms:W3CDTF">2020-06-12T18:13:12Z</dcterms:modified>
</cp:coreProperties>
</file>