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luca\Dropbox\TFG\Photo_catalisi\Solar_Reactor__DefinitiveModel\EXCEL_FILES\"/>
    </mc:Choice>
  </mc:AlternateContent>
  <xr:revisionPtr revIDLastSave="0" documentId="13_ncr:1_{C274772B-2BB4-41B9-8F66-655103388B2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Hoja1" sheetId="2" r:id="rId2"/>
  </sheets>
  <definedNames>
    <definedName name="solver_adj" localSheetId="1" hidden="1">Hoja1!$B$17:$G$17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Hoja1!$I$34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2" l="1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G19" i="2"/>
  <c r="F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E19" i="2"/>
  <c r="D19" i="2"/>
  <c r="C20" i="2"/>
  <c r="C21" i="2"/>
  <c r="C22" i="2"/>
  <c r="C23" i="2"/>
  <c r="C24" i="2"/>
  <c r="C25" i="2"/>
  <c r="C26" i="2"/>
  <c r="C27" i="2"/>
  <c r="C28" i="2"/>
  <c r="C29" i="2"/>
  <c r="C30" i="2"/>
  <c r="C31" i="2"/>
  <c r="C19" i="2"/>
  <c r="A31" i="2"/>
  <c r="A20" i="2"/>
  <c r="A21" i="2"/>
  <c r="A22" i="2"/>
  <c r="A23" i="2"/>
  <c r="A24" i="2"/>
  <c r="A25" i="2"/>
  <c r="A26" i="2"/>
  <c r="A27" i="2"/>
  <c r="A28" i="2"/>
  <c r="A29" i="2"/>
  <c r="A30" i="2"/>
  <c r="A19" i="2"/>
  <c r="B31" i="2"/>
  <c r="B29" i="2"/>
  <c r="B27" i="2"/>
  <c r="B23" i="2"/>
  <c r="B19" i="2"/>
  <c r="R4" i="2"/>
  <c r="R5" i="2"/>
  <c r="R6" i="2"/>
  <c r="R7" i="2"/>
  <c r="R8" i="2"/>
  <c r="R9" i="2"/>
  <c r="R10" i="2"/>
  <c r="R11" i="2"/>
  <c r="R12" i="2"/>
  <c r="R13" i="2"/>
  <c r="R14" i="2"/>
  <c r="R15" i="2"/>
  <c r="R3" i="2"/>
  <c r="Q4" i="2"/>
  <c r="Q5" i="2"/>
  <c r="Q6" i="2"/>
  <c r="Q7" i="2"/>
  <c r="Q8" i="2"/>
  <c r="Q9" i="2"/>
  <c r="Q10" i="2"/>
  <c r="Q11" i="2"/>
  <c r="Q12" i="2"/>
  <c r="Q13" i="2"/>
  <c r="Q14" i="2"/>
  <c r="Q15" i="2"/>
  <c r="Q3" i="2"/>
  <c r="L4" i="2"/>
  <c r="L5" i="2"/>
  <c r="L6" i="2"/>
  <c r="L7" i="2"/>
  <c r="L8" i="2"/>
  <c r="L9" i="2"/>
  <c r="L10" i="2"/>
  <c r="L11" i="2"/>
  <c r="L12" i="2"/>
  <c r="L13" i="2"/>
  <c r="L14" i="2"/>
  <c r="L15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3" i="2"/>
  <c r="F4" i="2"/>
  <c r="F5" i="2"/>
  <c r="F6" i="2"/>
  <c r="F7" i="2"/>
  <c r="F8" i="2"/>
  <c r="F9" i="2"/>
  <c r="F10" i="2"/>
  <c r="F11" i="2"/>
  <c r="F12" i="2"/>
  <c r="F13" i="2"/>
  <c r="F14" i="2"/>
  <c r="F15" i="2"/>
  <c r="F3" i="2"/>
  <c r="E7" i="2"/>
  <c r="E11" i="2"/>
  <c r="E13" i="2"/>
  <c r="E15" i="2"/>
  <c r="E3" i="2"/>
  <c r="G34" i="2" l="1" a="1"/>
  <c r="G34" i="2" s="1"/>
  <c r="B36" i="2"/>
  <c r="D36" i="2"/>
  <c r="E36" i="2"/>
  <c r="F34" i="2" a="1"/>
  <c r="F34" i="2" s="1"/>
  <c r="C36" i="2"/>
  <c r="F36" i="2"/>
  <c r="G36" i="2"/>
  <c r="D34" i="2" a="1"/>
  <c r="D34" i="2" s="1"/>
  <c r="B34" i="2" a="1"/>
  <c r="B34" i="2" s="1"/>
  <c r="E34" i="2" a="1"/>
  <c r="E34" i="2" s="1"/>
  <c r="C34" i="2" a="1"/>
  <c r="C34" i="2" s="1"/>
  <c r="I3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<sst xmlns="http://schemas.openxmlformats.org/spreadsheetml/2006/main" count="57" uniqueCount="26">
  <si>
    <t>J</t>
  </si>
  <si>
    <t>K</t>
  </si>
  <si>
    <t>L</t>
  </si>
  <si>
    <t>t(min)</t>
  </si>
  <si>
    <t>E</t>
  </si>
  <si>
    <t>C_blank</t>
  </si>
  <si>
    <t>C_coated</t>
  </si>
  <si>
    <r>
      <t xml:space="preserve">Taula 10. </t>
    </r>
    <r>
      <rPr>
        <sz val="11"/>
        <color theme="1"/>
        <rFont val="Calibri"/>
        <family val="2"/>
      </rPr>
      <t>Experiment L</t>
    </r>
  </si>
  <si>
    <t>t (min)</t>
  </si>
  <si>
    <r>
      <t>E (mJ/cm</t>
    </r>
    <r>
      <rPr>
        <b/>
        <vertAlign val="superscript"/>
        <sz val="8"/>
        <color rgb="FFFFFFFF"/>
        <rFont val="Calibri"/>
        <family val="2"/>
      </rPr>
      <t>2</t>
    </r>
    <r>
      <rPr>
        <b/>
        <sz val="8"/>
        <color rgb="FFFFFFFF"/>
        <rFont val="Calibri"/>
        <family val="2"/>
      </rPr>
      <t>)</t>
    </r>
  </si>
  <si>
    <t>C blanc (mg/L)</t>
  </si>
  <si>
    <t>C cobert (mg/L)</t>
  </si>
  <si>
    <r>
      <t xml:space="preserve">Taula 11. </t>
    </r>
    <r>
      <rPr>
        <sz val="11"/>
        <color theme="1"/>
        <rFont val="Calibri"/>
        <family val="2"/>
      </rPr>
      <t>Experiment J</t>
    </r>
  </si>
  <si>
    <r>
      <t xml:space="preserve">Taula 12. </t>
    </r>
    <r>
      <rPr>
        <sz val="11"/>
        <color theme="1"/>
        <rFont val="Calibri"/>
        <family val="2"/>
      </rPr>
      <t>Experiment K</t>
    </r>
  </si>
  <si>
    <t>C/C0 blanc</t>
  </si>
  <si>
    <t>C/C0 cobert</t>
  </si>
  <si>
    <t>--</t>
  </si>
  <si>
    <t>Lb</t>
  </si>
  <si>
    <t>Lc</t>
  </si>
  <si>
    <t>Jb</t>
  </si>
  <si>
    <t>Jc</t>
  </si>
  <si>
    <t>Kb</t>
  </si>
  <si>
    <t>Kc</t>
  </si>
  <si>
    <t>m</t>
  </si>
  <si>
    <t>FO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</si>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</sst>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8"/>
      <color rgb="FFFFFFFF"/>
      <name val="Calibri"/>
      <family val="2"/>
    </font>
    <font>
      <b/>
      <vertAlign val="superscript"/>
      <sz val="8"/>
      <color rgb="FFFFFFFF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20" fontId="0" fillId="0" borderId="6" xfId="0" applyNumberFormat="1" applyBorder="1"/>
    <xf numFmtId="0" fontId="0" fillId="0" borderId="1" xfId="0" applyBorder="1"/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20" fontId="0" fillId="0" borderId="7" xfId="0" applyNumberFormat="1" applyBorder="1"/>
    <xf numFmtId="20" fontId="0" fillId="0" borderId="8" xfId="0" applyNumberFormat="1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0" borderId="9" xfId="0" quotePrefix="1" applyFont="1" applyBorder="1" applyAlignment="1">
      <alignment vertical="top"/>
    </xf>
    <xf numFmtId="0" fontId="2" fillId="3" borderId="9" xfId="0" quotePrefix="1" applyFont="1" applyFill="1" applyBorder="1" applyAlignment="1">
      <alignment vertical="top"/>
    </xf>
    <xf numFmtId="11" fontId="0" fillId="0" borderId="0" xfId="0" applyNumberFormat="1"/>
  </cellXfs>
  <cellStyles count="2">
    <cellStyle name="Millares 2" xfId="1" xr:uid="{5187D384-25B5-4190-A7FB-182FC2B0B5B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J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Sheet1!$C$4:$C$16</c:f>
              <c:numCache>
                <c:formatCode>General</c:formatCode>
                <c:ptCount val="13"/>
                <c:pt idx="0">
                  <c:v>0</c:v>
                </c:pt>
                <c:pt idx="1">
                  <c:v>1207</c:v>
                </c:pt>
                <c:pt idx="2">
                  <c:v>2655</c:v>
                </c:pt>
                <c:pt idx="3">
                  <c:v>3990</c:v>
                </c:pt>
                <c:pt idx="4">
                  <c:v>5282</c:v>
                </c:pt>
                <c:pt idx="5">
                  <c:v>6450</c:v>
                </c:pt>
                <c:pt idx="6">
                  <c:v>7045</c:v>
                </c:pt>
                <c:pt idx="7">
                  <c:v>7537</c:v>
                </c:pt>
                <c:pt idx="8">
                  <c:v>8335</c:v>
                </c:pt>
                <c:pt idx="9">
                  <c:v>9643</c:v>
                </c:pt>
                <c:pt idx="10">
                  <c:v>10255</c:v>
                </c:pt>
                <c:pt idx="11">
                  <c:v>10822</c:v>
                </c:pt>
                <c:pt idx="12">
                  <c:v>11350</c:v>
                </c:pt>
              </c:numCache>
            </c:numRef>
          </c:xVal>
          <c:yVal>
            <c:numRef>
              <c:f>Sheet1!$E$4:$E$16</c:f>
              <c:numCache>
                <c:formatCode>0.000</c:formatCode>
                <c:ptCount val="13"/>
                <c:pt idx="0">
                  <c:v>10.926551901504705</c:v>
                </c:pt>
                <c:pt idx="1">
                  <c:v>10.186971993038934</c:v>
                </c:pt>
                <c:pt idx="2">
                  <c:v>9.343443059106221</c:v>
                </c:pt>
                <c:pt idx="3">
                  <c:v>8.5416926808635711</c:v>
                </c:pt>
                <c:pt idx="4">
                  <c:v>7.7578473979166596</c:v>
                </c:pt>
                <c:pt idx="5">
                  <c:v>7.1361427001478548</c:v>
                </c:pt>
                <c:pt idx="6">
                  <c:v>6.5109564560715452</c:v>
                </c:pt>
                <c:pt idx="7">
                  <c:v>6.06482116495265</c:v>
                </c:pt>
                <c:pt idx="8">
                  <c:v>5.6017755060544436</c:v>
                </c:pt>
                <c:pt idx="9">
                  <c:v>4.9780813532527786</c:v>
                </c:pt>
                <c:pt idx="10">
                  <c:v>4.5518406124624855</c:v>
                </c:pt>
                <c:pt idx="11">
                  <c:v>4.289232548124942</c:v>
                </c:pt>
                <c:pt idx="12">
                  <c:v>4.0669109482028176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CA-4003-AC28-60404DB0BB46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Sheet1!$H$4:$H$16</c:f>
              <c:numCache>
                <c:formatCode>General</c:formatCode>
                <c:ptCount val="13"/>
                <c:pt idx="0">
                  <c:v>0</c:v>
                </c:pt>
                <c:pt idx="1">
                  <c:v>1398</c:v>
                </c:pt>
                <c:pt idx="2">
                  <c:v>2901</c:v>
                </c:pt>
                <c:pt idx="3">
                  <c:v>4169</c:v>
                </c:pt>
                <c:pt idx="4">
                  <c:v>5586</c:v>
                </c:pt>
                <c:pt idx="5">
                  <c:v>6847</c:v>
                </c:pt>
                <c:pt idx="6">
                  <c:v>7835</c:v>
                </c:pt>
                <c:pt idx="7">
                  <c:v>9013</c:v>
                </c:pt>
                <c:pt idx="8">
                  <c:v>10058</c:v>
                </c:pt>
                <c:pt idx="9">
                  <c:v>10999</c:v>
                </c:pt>
                <c:pt idx="10">
                  <c:v>11031</c:v>
                </c:pt>
                <c:pt idx="11">
                  <c:v>11445</c:v>
                </c:pt>
                <c:pt idx="12">
                  <c:v>13080</c:v>
                </c:pt>
              </c:numCache>
            </c:numRef>
          </c:xVal>
          <c:yVal>
            <c:numRef>
              <c:f>Sheet1!$J$4:$J$16</c:f>
              <c:numCache>
                <c:formatCode>0.000</c:formatCode>
                <c:ptCount val="13"/>
                <c:pt idx="0">
                  <c:v>10.712188121714021</c:v>
                </c:pt>
                <c:pt idx="1">
                  <c:v>9.9795713058632636</c:v>
                </c:pt>
                <c:pt idx="2">
                  <c:v>9.0599457169236466</c:v>
                </c:pt>
                <c:pt idx="3">
                  <c:v>8.2338245145284574</c:v>
                </c:pt>
                <c:pt idx="4">
                  <c:v>7.347024933631034</c:v>
                </c:pt>
                <c:pt idx="5">
                  <c:v>6.6581761285031975</c:v>
                </c:pt>
                <c:pt idx="6">
                  <c:v>6.0200584267132964</c:v>
                </c:pt>
                <c:pt idx="7">
                  <c:v>5.3312096215854599</c:v>
                </c:pt>
                <c:pt idx="8">
                  <c:v>4.8955189693890802</c:v>
                </c:pt>
                <c:pt idx="9">
                  <c:v>4.2907246393995875</c:v>
                </c:pt>
                <c:pt idx="10">
                  <c:v>3.9047703630247135</c:v>
                </c:pt>
                <c:pt idx="11">
                  <c:v>3.7620269644169957</c:v>
                </c:pt>
                <c:pt idx="12">
                  <c:v>3.2935103041784237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CA-4003-AC28-60404DB0BB46}"/>
            </c:ext>
          </c:extLst>
        </c:ser>
        <c:ser>
          <c:idx val="2"/>
          <c:order val="2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Sheet1!$M$4:$M$16</c:f>
              <c:numCache>
                <c:formatCode>General</c:formatCode>
                <c:ptCount val="13"/>
                <c:pt idx="0">
                  <c:v>0</c:v>
                </c:pt>
                <c:pt idx="1">
                  <c:v>569</c:v>
                </c:pt>
                <c:pt idx="2">
                  <c:v>1487</c:v>
                </c:pt>
                <c:pt idx="3">
                  <c:v>2650</c:v>
                </c:pt>
                <c:pt idx="4">
                  <c:v>3778</c:v>
                </c:pt>
                <c:pt idx="5">
                  <c:v>4995</c:v>
                </c:pt>
                <c:pt idx="6">
                  <c:v>6137</c:v>
                </c:pt>
                <c:pt idx="7">
                  <c:v>6705</c:v>
                </c:pt>
                <c:pt idx="8">
                  <c:v>7310</c:v>
                </c:pt>
                <c:pt idx="9">
                  <c:v>8009</c:v>
                </c:pt>
                <c:pt idx="10">
                  <c:v>8529</c:v>
                </c:pt>
                <c:pt idx="11">
                  <c:v>8975</c:v>
                </c:pt>
                <c:pt idx="12">
                  <c:v>9345</c:v>
                </c:pt>
              </c:numCache>
            </c:numRef>
          </c:xVal>
          <c:yVal>
            <c:numRef>
              <c:f>Sheet1!$O$4:$O$16</c:f>
              <c:numCache>
                <c:formatCode>0.000</c:formatCode>
                <c:ptCount val="13"/>
                <c:pt idx="0">
                  <c:v>11.417466182223755</c:v>
                </c:pt>
                <c:pt idx="1">
                  <c:v>10.729098489493333</c:v>
                </c:pt>
                <c:pt idx="2">
                  <c:v>10.148177619898162</c:v>
                </c:pt>
                <c:pt idx="3">
                  <c:v>9.4135713490145427</c:v>
                </c:pt>
                <c:pt idx="4">
                  <c:v>8.7873903774218007</c:v>
                </c:pt>
                <c:pt idx="5">
                  <c:v>8.1915485950801781</c:v>
                </c:pt>
                <c:pt idx="6">
                  <c:v>7.6320143670882539</c:v>
                </c:pt>
                <c:pt idx="7">
                  <c:v>7.1853817122111447</c:v>
                </c:pt>
                <c:pt idx="8">
                  <c:v>6.9317261955214722</c:v>
                </c:pt>
                <c:pt idx="9">
                  <c:v>6.5253800050597821</c:v>
                </c:pt>
                <c:pt idx="10">
                  <c:v>6.1826963756496163</c:v>
                </c:pt>
                <c:pt idx="11">
                  <c:v>5.9698246871335758</c:v>
                </c:pt>
                <c:pt idx="12">
                  <c:v>5.7509846335189563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CA-4003-AC28-60404DB0BB46}"/>
            </c:ext>
          </c:extLst>
        </c:ser>
        <c:ser>
          <c:idx val="3"/>
          <c:order val="3"/>
          <c:tx>
            <c:v>J-BLANC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Sheet1!$C$4:$C$16</c:f>
              <c:numCache>
                <c:formatCode>General</c:formatCode>
                <c:ptCount val="13"/>
                <c:pt idx="0">
                  <c:v>0</c:v>
                </c:pt>
                <c:pt idx="1">
                  <c:v>1207</c:v>
                </c:pt>
                <c:pt idx="2">
                  <c:v>2655</c:v>
                </c:pt>
                <c:pt idx="3">
                  <c:v>3990</c:v>
                </c:pt>
                <c:pt idx="4">
                  <c:v>5282</c:v>
                </c:pt>
                <c:pt idx="5">
                  <c:v>6450</c:v>
                </c:pt>
                <c:pt idx="6">
                  <c:v>7045</c:v>
                </c:pt>
                <c:pt idx="7">
                  <c:v>7537</c:v>
                </c:pt>
                <c:pt idx="8">
                  <c:v>8335</c:v>
                </c:pt>
                <c:pt idx="9">
                  <c:v>9643</c:v>
                </c:pt>
                <c:pt idx="10">
                  <c:v>10255</c:v>
                </c:pt>
                <c:pt idx="11">
                  <c:v>10822</c:v>
                </c:pt>
                <c:pt idx="12">
                  <c:v>11350</c:v>
                </c:pt>
              </c:numCache>
            </c:numRef>
          </c:xVal>
          <c:yVal>
            <c:numRef>
              <c:f>Sheet1!$D$4:$D$16</c:f>
              <c:numCache>
                <c:formatCode>0.000</c:formatCode>
                <c:ptCount val="13"/>
                <c:pt idx="0">
                  <c:v>10.926551901504705</c:v>
                </c:pt>
                <c:pt idx="1">
                  <c:v>10.81961869348847</c:v>
                </c:pt>
                <c:pt idx="2">
                  <c:v>11.403026381874719</c:v>
                </c:pt>
                <c:pt idx="3">
                  <c:v>10.943462269284018</c:v>
                </c:pt>
                <c:pt idx="4">
                  <c:v>11.026522016905931</c:v>
                </c:pt>
                <c:pt idx="5">
                  <c:v>11.126492132307154</c:v>
                </c:pt>
                <c:pt idx="6">
                  <c:v>11.129476314856444</c:v>
                </c:pt>
                <c:pt idx="7">
                  <c:v>11.207562424896205</c:v>
                </c:pt>
                <c:pt idx="8">
                  <c:v>11.226959611466592</c:v>
                </c:pt>
                <c:pt idx="9">
                  <c:v>11.437841844949771</c:v>
                </c:pt>
                <c:pt idx="10">
                  <c:v>11.454254848970869</c:v>
                </c:pt>
                <c:pt idx="11">
                  <c:v>11.576606333491769</c:v>
                </c:pt>
                <c:pt idx="12">
                  <c:v>11.452762757696222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4CA-4003-AC28-60404DB0BB46}"/>
            </c:ext>
          </c:extLst>
        </c:ser>
        <c:ser>
          <c:idx val="4"/>
          <c:order val="4"/>
          <c:tx>
            <c:v>K-BLANC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Sheet1!$H$4:$H$16</c:f>
              <c:numCache>
                <c:formatCode>General</c:formatCode>
                <c:ptCount val="13"/>
                <c:pt idx="0">
                  <c:v>0</c:v>
                </c:pt>
                <c:pt idx="1">
                  <c:v>1398</c:v>
                </c:pt>
                <c:pt idx="2">
                  <c:v>2901</c:v>
                </c:pt>
                <c:pt idx="3">
                  <c:v>4169</c:v>
                </c:pt>
                <c:pt idx="4">
                  <c:v>5586</c:v>
                </c:pt>
                <c:pt idx="5">
                  <c:v>6847</c:v>
                </c:pt>
                <c:pt idx="6">
                  <c:v>7835</c:v>
                </c:pt>
                <c:pt idx="7">
                  <c:v>9013</c:v>
                </c:pt>
                <c:pt idx="8">
                  <c:v>10058</c:v>
                </c:pt>
                <c:pt idx="9">
                  <c:v>10999</c:v>
                </c:pt>
                <c:pt idx="10">
                  <c:v>11031</c:v>
                </c:pt>
                <c:pt idx="11">
                  <c:v>11445</c:v>
                </c:pt>
                <c:pt idx="12">
                  <c:v>13080</c:v>
                </c:pt>
              </c:numCache>
            </c:numRef>
          </c:xVal>
          <c:yVal>
            <c:numRef>
              <c:f>Sheet1!$I$4:$I$16</c:f>
              <c:numCache>
                <c:formatCode>0.000</c:formatCode>
                <c:ptCount val="13"/>
                <c:pt idx="0">
                  <c:v>10.712188121714021</c:v>
                </c:pt>
                <c:pt idx="1">
                  <c:v>10.915112535065761</c:v>
                </c:pt>
                <c:pt idx="2">
                  <c:v>11.074766301452788</c:v>
                </c:pt>
                <c:pt idx="3">
                  <c:v>11.30753254029743</c:v>
                </c:pt>
                <c:pt idx="4">
                  <c:v>11.200599332281197</c:v>
                </c:pt>
                <c:pt idx="5">
                  <c:v>11.30753254029743</c:v>
                </c:pt>
                <c:pt idx="6">
                  <c:v>11.289130081243473</c:v>
                </c:pt>
                <c:pt idx="7">
                  <c:v>11.616395434148973</c:v>
                </c:pt>
                <c:pt idx="8">
                  <c:v>11.544775052966006</c:v>
                </c:pt>
                <c:pt idx="9">
                  <c:v>11.708407729418756</c:v>
                </c:pt>
                <c:pt idx="10">
                  <c:v>11.674586993860133</c:v>
                </c:pt>
                <c:pt idx="11">
                  <c:v>11.730789098538432</c:v>
                </c:pt>
                <c:pt idx="12">
                  <c:v>11.921279417934793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4CA-4003-AC28-60404DB0BB46}"/>
            </c:ext>
          </c:extLst>
        </c:ser>
        <c:ser>
          <c:idx val="5"/>
          <c:order val="5"/>
          <c:tx>
            <c:v>L-BLANC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Sheet1!$M$4:$M$16</c:f>
              <c:numCache>
                <c:formatCode>General</c:formatCode>
                <c:ptCount val="13"/>
                <c:pt idx="0">
                  <c:v>0</c:v>
                </c:pt>
                <c:pt idx="1">
                  <c:v>569</c:v>
                </c:pt>
                <c:pt idx="2">
                  <c:v>1487</c:v>
                </c:pt>
                <c:pt idx="3">
                  <c:v>2650</c:v>
                </c:pt>
                <c:pt idx="4">
                  <c:v>3778</c:v>
                </c:pt>
                <c:pt idx="5">
                  <c:v>4995</c:v>
                </c:pt>
                <c:pt idx="6">
                  <c:v>6137</c:v>
                </c:pt>
                <c:pt idx="7">
                  <c:v>6705</c:v>
                </c:pt>
                <c:pt idx="8">
                  <c:v>7310</c:v>
                </c:pt>
                <c:pt idx="9">
                  <c:v>8009</c:v>
                </c:pt>
                <c:pt idx="10">
                  <c:v>8529</c:v>
                </c:pt>
                <c:pt idx="11">
                  <c:v>8975</c:v>
                </c:pt>
                <c:pt idx="12">
                  <c:v>9345</c:v>
                </c:pt>
              </c:numCache>
            </c:numRef>
          </c:xVal>
          <c:yVal>
            <c:numRef>
              <c:f>Sheet1!$N$4:$N$16</c:f>
              <c:numCache>
                <c:formatCode>0.000</c:formatCode>
                <c:ptCount val="13"/>
                <c:pt idx="0">
                  <c:v>11.417466182223755</c:v>
                </c:pt>
                <c:pt idx="4" formatCode="0.00">
                  <c:v>11.431376116092975</c:v>
                </c:pt>
                <c:pt idx="8" formatCode="0.00">
                  <c:v>11.800420024688538</c:v>
                </c:pt>
                <c:pt idx="10" formatCode="0.00">
                  <c:v>11.836230215280022</c:v>
                </c:pt>
                <c:pt idx="12" formatCode="0.00">
                  <c:v>11.970518429998084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4CA-4003-AC28-60404DB0B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784879"/>
        <c:axId val="815791119"/>
      </c:scatterChart>
      <c:valAx>
        <c:axId val="81578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E</a:t>
                </a:r>
                <a:r>
                  <a:rPr lang="ca-ES" baseline="0"/>
                  <a:t> (mJ/cm</a:t>
                </a:r>
                <a:r>
                  <a:rPr lang="ca-ES" baseline="30000"/>
                  <a:t>2</a:t>
                </a:r>
                <a:r>
                  <a:rPr lang="ca-ES" baseline="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815791119"/>
        <c:crosses val="autoZero"/>
        <c:crossBetween val="midCat"/>
      </c:valAx>
      <c:valAx>
        <c:axId val="81579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C (</a:t>
                </a:r>
                <a:r>
                  <a:rPr lang="el-GR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μ</a:t>
                </a:r>
                <a:r>
                  <a:rPr lang="ca-ES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M)</a:t>
                </a:r>
                <a:endParaRPr lang="ca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815784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105843258855686E-2"/>
          <c:y val="3.6552002746240667E-2"/>
          <c:w val="0.87763642159561828"/>
          <c:h val="0.62566248869687535"/>
        </c:manualLayout>
      </c:layout>
      <c:scatterChart>
        <c:scatterStyle val="lineMarker"/>
        <c:varyColors val="0"/>
        <c:ser>
          <c:idx val="0"/>
          <c:order val="0"/>
          <c:tx>
            <c:v>A_10_100_Pre_blanc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518266135097503E-2"/>
                  <c:y val="0.72521506603861896"/>
                </c:manualLayout>
              </c:layout>
              <c:numFmt formatCode="General" sourceLinked="0"/>
              <c:spPr>
                <a:noFill/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Hoja1!$B$3:$B$15</c:f>
              <c:numCache>
                <c:formatCode>General</c:formatCode>
                <c:ptCount val="13"/>
                <c:pt idx="0">
                  <c:v>0</c:v>
                </c:pt>
                <c:pt idx="1">
                  <c:v>569</c:v>
                </c:pt>
                <c:pt idx="2">
                  <c:v>1487</c:v>
                </c:pt>
                <c:pt idx="3">
                  <c:v>2650</c:v>
                </c:pt>
                <c:pt idx="4">
                  <c:v>3778</c:v>
                </c:pt>
                <c:pt idx="5">
                  <c:v>4995</c:v>
                </c:pt>
                <c:pt idx="6">
                  <c:v>6137</c:v>
                </c:pt>
                <c:pt idx="7">
                  <c:v>6705</c:v>
                </c:pt>
                <c:pt idx="8">
                  <c:v>7310</c:v>
                </c:pt>
                <c:pt idx="9">
                  <c:v>8009</c:v>
                </c:pt>
                <c:pt idx="10">
                  <c:v>8529</c:v>
                </c:pt>
                <c:pt idx="11">
                  <c:v>8975</c:v>
                </c:pt>
                <c:pt idx="12">
                  <c:v>9345</c:v>
                </c:pt>
              </c:numCache>
            </c:numRef>
          </c:xVal>
          <c:yVal>
            <c:numRef>
              <c:f>Hoja1!$E$3:$E$15</c:f>
              <c:numCache>
                <c:formatCode>General</c:formatCode>
                <c:ptCount val="13"/>
                <c:pt idx="0">
                  <c:v>1</c:v>
                </c:pt>
                <c:pt idx="4">
                  <c:v>1.0011386528860471</c:v>
                </c:pt>
                <c:pt idx="8">
                  <c:v>1.0335464657966191</c:v>
                </c:pt>
                <c:pt idx="10">
                  <c:v>1.0370500131383025</c:v>
                </c:pt>
                <c:pt idx="12">
                  <c:v>1.0484365419987738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EC-426F-954E-3E8D85C25E51}"/>
            </c:ext>
          </c:extLst>
        </c:ser>
        <c:ser>
          <c:idx val="1"/>
          <c:order val="1"/>
          <c:tx>
            <c:v>A_10_120_Pre_blanc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9521035759480135E-2"/>
                  <c:y val="0.7281715362640282"/>
                </c:manualLayout>
              </c:layout>
              <c:numFmt formatCode="General" sourceLinked="0"/>
              <c:spPr>
                <a:noFill/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Hoja1!$H$3:$H$15</c:f>
              <c:numCache>
                <c:formatCode>General</c:formatCode>
                <c:ptCount val="13"/>
                <c:pt idx="0">
                  <c:v>0</c:v>
                </c:pt>
                <c:pt idx="1">
                  <c:v>1207</c:v>
                </c:pt>
                <c:pt idx="2">
                  <c:v>2655</c:v>
                </c:pt>
                <c:pt idx="3">
                  <c:v>3990</c:v>
                </c:pt>
                <c:pt idx="4">
                  <c:v>5282</c:v>
                </c:pt>
                <c:pt idx="5">
                  <c:v>6450</c:v>
                </c:pt>
                <c:pt idx="6">
                  <c:v>7045</c:v>
                </c:pt>
                <c:pt idx="7">
                  <c:v>7537</c:v>
                </c:pt>
                <c:pt idx="8">
                  <c:v>8335</c:v>
                </c:pt>
                <c:pt idx="9">
                  <c:v>9643</c:v>
                </c:pt>
                <c:pt idx="10">
                  <c:v>10255</c:v>
                </c:pt>
                <c:pt idx="11">
                  <c:v>10822</c:v>
                </c:pt>
                <c:pt idx="12">
                  <c:v>11350</c:v>
                </c:pt>
              </c:numCache>
            </c:numRef>
          </c:xVal>
          <c:yVal>
            <c:numRef>
              <c:f>Hoja1!$K$3:$K$15</c:f>
              <c:numCache>
                <c:formatCode>General</c:formatCode>
                <c:ptCount val="13"/>
                <c:pt idx="0">
                  <c:v>1</c:v>
                </c:pt>
                <c:pt idx="1">
                  <c:v>0.99020774228974107</c:v>
                </c:pt>
                <c:pt idx="2">
                  <c:v>1.0435618193465728</c:v>
                </c:pt>
                <c:pt idx="3">
                  <c:v>1.0014642628351789</c:v>
                </c:pt>
                <c:pt idx="4">
                  <c:v>1.0091516427198681</c:v>
                </c:pt>
                <c:pt idx="5">
                  <c:v>1.0182117690125376</c:v>
                </c:pt>
                <c:pt idx="6">
                  <c:v>1.0184863182941337</c:v>
                </c:pt>
                <c:pt idx="7">
                  <c:v>1.0257161160428296</c:v>
                </c:pt>
                <c:pt idx="8">
                  <c:v>1.0274549281596048</c:v>
                </c:pt>
                <c:pt idx="9">
                  <c:v>1.0467648942985266</c:v>
                </c:pt>
                <c:pt idx="10">
                  <c:v>1.0482291571337057</c:v>
                </c:pt>
                <c:pt idx="11">
                  <c:v>1.0594856776791435</c:v>
                </c:pt>
                <c:pt idx="12">
                  <c:v>1.0481376407065068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EC-426F-954E-3E8D85C25E51}"/>
            </c:ext>
          </c:extLst>
        </c:ser>
        <c:ser>
          <c:idx val="2"/>
          <c:order val="2"/>
          <c:tx>
            <c:v>A_10_200_Pre_blanc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037183621818623E-2"/>
                  <c:y val="0.74494169430833923"/>
                </c:manualLayout>
              </c:layout>
              <c:numFmt formatCode="General" sourceLinked="0"/>
              <c:spPr>
                <a:noFill/>
                <a:ln>
                  <a:solidFill>
                    <a:srgbClr val="0070C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Hoja1!$N$3:$N$15</c:f>
              <c:numCache>
                <c:formatCode>General</c:formatCode>
                <c:ptCount val="13"/>
                <c:pt idx="0">
                  <c:v>0</c:v>
                </c:pt>
                <c:pt idx="1">
                  <c:v>1398</c:v>
                </c:pt>
                <c:pt idx="2">
                  <c:v>2901</c:v>
                </c:pt>
                <c:pt idx="3">
                  <c:v>4169</c:v>
                </c:pt>
                <c:pt idx="4">
                  <c:v>5586</c:v>
                </c:pt>
                <c:pt idx="5">
                  <c:v>6847</c:v>
                </c:pt>
                <c:pt idx="6">
                  <c:v>7835</c:v>
                </c:pt>
                <c:pt idx="7">
                  <c:v>9013</c:v>
                </c:pt>
                <c:pt idx="8">
                  <c:v>10058</c:v>
                </c:pt>
                <c:pt idx="9">
                  <c:v>10999</c:v>
                </c:pt>
                <c:pt idx="10">
                  <c:v>11031</c:v>
                </c:pt>
                <c:pt idx="11">
                  <c:v>11445</c:v>
                </c:pt>
                <c:pt idx="12">
                  <c:v>13080</c:v>
                </c:pt>
              </c:numCache>
            </c:numRef>
          </c:xVal>
          <c:yVal>
            <c:numRef>
              <c:f>Hoja1!$Q$3:$Q$15</c:f>
              <c:numCache>
                <c:formatCode>General</c:formatCode>
                <c:ptCount val="13"/>
                <c:pt idx="0">
                  <c:v>1</c:v>
                </c:pt>
                <c:pt idx="1">
                  <c:v>1.0189507094846899</c:v>
                </c:pt>
                <c:pt idx="2">
                  <c:v>1.0338872292755787</c:v>
                </c:pt>
                <c:pt idx="3">
                  <c:v>1.0556385362210605</c:v>
                </c:pt>
                <c:pt idx="4">
                  <c:v>1.0456497386109038</c:v>
                </c:pt>
                <c:pt idx="5">
                  <c:v>1.0556385362210605</c:v>
                </c:pt>
                <c:pt idx="6">
                  <c:v>1.0538648244958924</c:v>
                </c:pt>
                <c:pt idx="7">
                  <c:v>1.0843913368185212</c:v>
                </c:pt>
                <c:pt idx="8">
                  <c:v>1.0777632561613144</c:v>
                </c:pt>
                <c:pt idx="9">
                  <c:v>1.0929798356982823</c:v>
                </c:pt>
                <c:pt idx="10">
                  <c:v>1.0898991784914116</c:v>
                </c:pt>
                <c:pt idx="11">
                  <c:v>1.0951269604182226</c:v>
                </c:pt>
                <c:pt idx="12">
                  <c:v>1.1128640776699028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EC-426F-954E-3E8D85C25E51}"/>
            </c:ext>
          </c:extLst>
        </c:ser>
        <c:ser>
          <c:idx val="3"/>
          <c:order val="3"/>
          <c:tx>
            <c:v>A_10_100_Pre_cobert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6328129420255655E-2"/>
                  <c:y val="0.52758825856525671"/>
                </c:manualLayout>
              </c:layout>
              <c:numFmt formatCode="General" sourceLinked="0"/>
              <c:spPr>
                <a:noFill/>
                <a:ln>
                  <a:solidFill>
                    <a:srgbClr val="FF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Hoja1!$B$3:$B$15</c:f>
              <c:numCache>
                <c:formatCode>General</c:formatCode>
                <c:ptCount val="13"/>
                <c:pt idx="0">
                  <c:v>0</c:v>
                </c:pt>
                <c:pt idx="1">
                  <c:v>569</c:v>
                </c:pt>
                <c:pt idx="2">
                  <c:v>1487</c:v>
                </c:pt>
                <c:pt idx="3">
                  <c:v>2650</c:v>
                </c:pt>
                <c:pt idx="4">
                  <c:v>3778</c:v>
                </c:pt>
                <c:pt idx="5">
                  <c:v>4995</c:v>
                </c:pt>
                <c:pt idx="6">
                  <c:v>6137</c:v>
                </c:pt>
                <c:pt idx="7">
                  <c:v>6705</c:v>
                </c:pt>
                <c:pt idx="8">
                  <c:v>7310</c:v>
                </c:pt>
                <c:pt idx="9">
                  <c:v>8009</c:v>
                </c:pt>
                <c:pt idx="10">
                  <c:v>8529</c:v>
                </c:pt>
                <c:pt idx="11">
                  <c:v>8975</c:v>
                </c:pt>
                <c:pt idx="12">
                  <c:v>9345</c:v>
                </c:pt>
              </c:numCache>
            </c:numRef>
          </c:xVal>
          <c:yVal>
            <c:numRef>
              <c:f>Hoja1!$F$3:$F$15</c:f>
              <c:numCache>
                <c:formatCode>General</c:formatCode>
                <c:ptCount val="13"/>
                <c:pt idx="0">
                  <c:v>1</c:v>
                </c:pt>
                <c:pt idx="1">
                  <c:v>0.93973898572304448</c:v>
                </c:pt>
                <c:pt idx="2">
                  <c:v>0.88884996058509236</c:v>
                </c:pt>
                <c:pt idx="3">
                  <c:v>0.824559866865201</c:v>
                </c:pt>
                <c:pt idx="4">
                  <c:v>0.76964176228431291</c:v>
                </c:pt>
                <c:pt idx="5">
                  <c:v>0.71752649557677151</c:v>
                </c:pt>
                <c:pt idx="6">
                  <c:v>0.66847683279320314</c:v>
                </c:pt>
                <c:pt idx="7">
                  <c:v>0.62932469124989054</c:v>
                </c:pt>
                <c:pt idx="8">
                  <c:v>0.60716475431374273</c:v>
                </c:pt>
                <c:pt idx="9">
                  <c:v>0.57151616011211359</c:v>
                </c:pt>
                <c:pt idx="10">
                  <c:v>0.54156083034072</c:v>
                </c:pt>
                <c:pt idx="11">
                  <c:v>0.52290444074625553</c:v>
                </c:pt>
                <c:pt idx="12">
                  <c:v>0.50372251905053866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DEC-426F-954E-3E8D85C25E51}"/>
            </c:ext>
          </c:extLst>
        </c:ser>
        <c:ser>
          <c:idx val="4"/>
          <c:order val="4"/>
          <c:tx>
            <c:v>A_10_120_Pre_cobert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0844300742292457E-2"/>
                  <c:y val="0.45340574659231725"/>
                </c:manualLayout>
              </c:layout>
              <c:numFmt formatCode="General" sourceLinked="0"/>
              <c:spPr>
                <a:noFill/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Hoja1!$H$3:$H$15</c:f>
              <c:numCache>
                <c:formatCode>General</c:formatCode>
                <c:ptCount val="13"/>
                <c:pt idx="0">
                  <c:v>0</c:v>
                </c:pt>
                <c:pt idx="1">
                  <c:v>1207</c:v>
                </c:pt>
                <c:pt idx="2">
                  <c:v>2655</c:v>
                </c:pt>
                <c:pt idx="3">
                  <c:v>3990</c:v>
                </c:pt>
                <c:pt idx="4">
                  <c:v>5282</c:v>
                </c:pt>
                <c:pt idx="5">
                  <c:v>6450</c:v>
                </c:pt>
                <c:pt idx="6">
                  <c:v>7045</c:v>
                </c:pt>
                <c:pt idx="7">
                  <c:v>7537</c:v>
                </c:pt>
                <c:pt idx="8">
                  <c:v>8335</c:v>
                </c:pt>
                <c:pt idx="9">
                  <c:v>9643</c:v>
                </c:pt>
                <c:pt idx="10">
                  <c:v>10255</c:v>
                </c:pt>
                <c:pt idx="11">
                  <c:v>10822</c:v>
                </c:pt>
                <c:pt idx="12">
                  <c:v>11350</c:v>
                </c:pt>
              </c:numCache>
            </c:numRef>
          </c:xVal>
          <c:yVal>
            <c:numRef>
              <c:f>Hoja1!$L$3:$L$15</c:f>
              <c:numCache>
                <c:formatCode>General</c:formatCode>
                <c:ptCount val="13"/>
                <c:pt idx="0">
                  <c:v>1</c:v>
                </c:pt>
                <c:pt idx="1">
                  <c:v>0.93227784387297519</c:v>
                </c:pt>
                <c:pt idx="2">
                  <c:v>0.85503797931728753</c:v>
                </c:pt>
                <c:pt idx="3">
                  <c:v>0.78173332113114302</c:v>
                </c:pt>
                <c:pt idx="4">
                  <c:v>0.70998444220737622</c:v>
                </c:pt>
                <c:pt idx="5">
                  <c:v>0.65306122448979598</c:v>
                </c:pt>
                <c:pt idx="6">
                  <c:v>0.59586345749061964</c:v>
                </c:pt>
                <c:pt idx="7">
                  <c:v>0.55504713096000735</c:v>
                </c:pt>
                <c:pt idx="8">
                  <c:v>0.51267502516701757</c:v>
                </c:pt>
                <c:pt idx="9">
                  <c:v>0.4555687745950398</c:v>
                </c:pt>
                <c:pt idx="10">
                  <c:v>0.41658277660840121</c:v>
                </c:pt>
                <c:pt idx="11">
                  <c:v>0.39251395625514779</c:v>
                </c:pt>
                <c:pt idx="12">
                  <c:v>0.37219730941704038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DEC-426F-954E-3E8D85C25E51}"/>
            </c:ext>
          </c:extLst>
        </c:ser>
        <c:ser>
          <c:idx val="5"/>
          <c:order val="5"/>
          <c:tx>
            <c:v>A_10_200_Pre_cobert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59962436883062E-2"/>
                  <c:y val="0.4104301426843604"/>
                </c:manualLayout>
              </c:layout>
              <c:numFmt formatCode="General" sourceLinked="0"/>
              <c:spPr>
                <a:noFill/>
                <a:ln>
                  <a:solidFill>
                    <a:srgbClr val="0070C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a-ES"/>
                </a:p>
              </c:txPr>
            </c:trendlineLbl>
          </c:trendline>
          <c:xVal>
            <c:numRef>
              <c:f>Hoja1!$N$3:$N$15</c:f>
              <c:numCache>
                <c:formatCode>General</c:formatCode>
                <c:ptCount val="13"/>
                <c:pt idx="0">
                  <c:v>0</c:v>
                </c:pt>
                <c:pt idx="1">
                  <c:v>1398</c:v>
                </c:pt>
                <c:pt idx="2">
                  <c:v>2901</c:v>
                </c:pt>
                <c:pt idx="3">
                  <c:v>4169</c:v>
                </c:pt>
                <c:pt idx="4">
                  <c:v>5586</c:v>
                </c:pt>
                <c:pt idx="5">
                  <c:v>6847</c:v>
                </c:pt>
                <c:pt idx="6">
                  <c:v>7835</c:v>
                </c:pt>
                <c:pt idx="7">
                  <c:v>9013</c:v>
                </c:pt>
                <c:pt idx="8">
                  <c:v>10058</c:v>
                </c:pt>
                <c:pt idx="9">
                  <c:v>10999</c:v>
                </c:pt>
                <c:pt idx="10">
                  <c:v>11031</c:v>
                </c:pt>
                <c:pt idx="11">
                  <c:v>11445</c:v>
                </c:pt>
                <c:pt idx="12">
                  <c:v>13080</c:v>
                </c:pt>
              </c:numCache>
            </c:numRef>
          </c:xVal>
          <c:yVal>
            <c:numRef>
              <c:f>Hoja1!$R$3:$R$15</c:f>
              <c:numCache>
                <c:formatCode>General</c:formatCode>
                <c:ptCount val="13"/>
                <c:pt idx="0">
                  <c:v>1</c:v>
                </c:pt>
                <c:pt idx="1">
                  <c:v>0.93166542195668411</c:v>
                </c:pt>
                <c:pt idx="2">
                  <c:v>0.84578043315907403</c:v>
                </c:pt>
                <c:pt idx="3">
                  <c:v>0.76867064973861088</c:v>
                </c:pt>
                <c:pt idx="4">
                  <c:v>0.68586631814787158</c:v>
                </c:pt>
                <c:pt idx="5">
                  <c:v>0.62154592979835699</c:v>
                </c:pt>
                <c:pt idx="6">
                  <c:v>0.56198655713218815</c:v>
                </c:pt>
                <c:pt idx="7">
                  <c:v>0.49766616878267367</c:v>
                </c:pt>
                <c:pt idx="8">
                  <c:v>0.4570575056011949</c:v>
                </c:pt>
                <c:pt idx="9">
                  <c:v>0.40057879014189696</c:v>
                </c:pt>
                <c:pt idx="10">
                  <c:v>0.36454443614637788</c:v>
                </c:pt>
                <c:pt idx="11">
                  <c:v>0.35119492158327109</c:v>
                </c:pt>
                <c:pt idx="12">
                  <c:v>0.3075056011949216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DEC-426F-954E-3E8D85C25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809999"/>
        <c:axId val="1549810959"/>
      </c:scatterChart>
      <c:valAx>
        <c:axId val="154980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E</a:t>
                </a:r>
                <a:r>
                  <a:rPr lang="ca-ES" baseline="0"/>
                  <a:t> (mJ/cm2)</a:t>
                </a:r>
                <a:endParaRPr lang="ca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549810959"/>
        <c:crosses val="autoZero"/>
        <c:crossBetween val="midCat"/>
      </c:valAx>
      <c:valAx>
        <c:axId val="154981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a-ES"/>
                  <a:t>C/C0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a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1549809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3.2057401741813603E-2"/>
          <c:y val="0.81973138333500772"/>
          <c:w val="0.48372007335985662"/>
          <c:h val="0.110282422714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603250</xdr:colOff>
      <xdr:row>3</xdr:row>
      <xdr:rowOff>93436</xdr:rowOff>
    </xdr:from>
    <xdr:to>
      <xdr:col>24</xdr:col>
      <xdr:colOff>312964</xdr:colOff>
      <xdr:row>18</xdr:row>
      <xdr:rowOff>106136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F47E5D6-CE34-5500-9363-CBBB8A3F6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649495</xdr:colOff>
      <xdr:row>40</xdr:row>
      <xdr:rowOff>41871</xdr:rowOff>
    </xdr:from>
    <xdr:to>
      <xdr:col>10</xdr:col>
      <xdr:colOff>275965</xdr:colOff>
      <xdr:row>60</xdr:row>
      <xdr:rowOff>127201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E51505-9224-0EC1-DC5C-2869EF023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4"/>
  <sheetViews>
    <sheetView topLeftCell="A6" zoomScale="70" zoomScaleNormal="70" workbookViewId="0">
      <selection activeCell="B2" sqref="B2:O16"/>
    </sheetView>
  </sheetViews>
  <sheetFormatPr baseColWidth="10" defaultColWidth="8.7265625" defaultRowHeight="14.5" x14ac:dyDescent="0.35"/>
  <sheetData>
    <row r="2" spans="2:15" x14ac:dyDescent="0.35">
      <c r="B2" s="20" t="s">
        <v>0</v>
      </c>
      <c r="C2" s="20"/>
      <c r="D2" s="20"/>
      <c r="E2" s="20"/>
      <c r="G2" s="20" t="s">
        <v>1</v>
      </c>
      <c r="H2" s="20"/>
      <c r="I2" s="20"/>
      <c r="J2" s="20"/>
      <c r="L2" s="20" t="s">
        <v>2</v>
      </c>
      <c r="M2" s="20"/>
      <c r="N2" s="20"/>
      <c r="O2" s="20"/>
    </row>
    <row r="3" spans="2:15" ht="15" thickBot="1" x14ac:dyDescent="0.4">
      <c r="B3" t="s">
        <v>3</v>
      </c>
      <c r="C3" t="s">
        <v>4</v>
      </c>
      <c r="D3" t="s">
        <v>5</v>
      </c>
      <c r="E3" t="s">
        <v>6</v>
      </c>
      <c r="G3" t="s">
        <v>3</v>
      </c>
      <c r="H3" t="s">
        <v>4</v>
      </c>
      <c r="I3" t="s">
        <v>5</v>
      </c>
      <c r="J3" t="s">
        <v>6</v>
      </c>
      <c r="L3" t="s">
        <v>3</v>
      </c>
      <c r="M3" t="s">
        <v>4</v>
      </c>
      <c r="N3" t="s">
        <v>5</v>
      </c>
      <c r="O3" t="s">
        <v>6</v>
      </c>
    </row>
    <row r="4" spans="2:15" x14ac:dyDescent="0.35">
      <c r="B4" s="1">
        <v>0.51041666666666663</v>
      </c>
      <c r="C4" s="2">
        <v>0</v>
      </c>
      <c r="D4" s="9">
        <v>10.926551901504705</v>
      </c>
      <c r="E4" s="4">
        <v>10.926551901504705</v>
      </c>
      <c r="G4" s="1">
        <v>0.52083333333333304</v>
      </c>
      <c r="H4" s="2">
        <v>0</v>
      </c>
      <c r="I4" s="9">
        <v>10.712188121714021</v>
      </c>
      <c r="J4" s="4">
        <v>10.712188121714021</v>
      </c>
      <c r="L4" s="11">
        <v>0.47916666666666669</v>
      </c>
      <c r="M4" s="12">
        <v>0</v>
      </c>
      <c r="N4" s="9">
        <v>11.417466182223755</v>
      </c>
      <c r="O4" s="4">
        <v>11.417466182223755</v>
      </c>
    </row>
    <row r="5" spans="2:15" x14ac:dyDescent="0.35">
      <c r="B5" s="5">
        <v>0.52083333333333304</v>
      </c>
      <c r="C5">
        <v>1207</v>
      </c>
      <c r="D5" s="16">
        <v>10.81961869348847</v>
      </c>
      <c r="E5" s="17">
        <v>10.186971993038934</v>
      </c>
      <c r="G5" s="5">
        <v>0.53125</v>
      </c>
      <c r="H5">
        <v>1398</v>
      </c>
      <c r="I5" s="16">
        <v>10.915112535065761</v>
      </c>
      <c r="J5" s="17">
        <v>9.9795713058632636</v>
      </c>
      <c r="L5" s="13">
        <v>0.48958333333333331</v>
      </c>
      <c r="M5" s="3">
        <v>569</v>
      </c>
      <c r="N5" s="16"/>
      <c r="O5" s="17">
        <v>10.729098489493333</v>
      </c>
    </row>
    <row r="6" spans="2:15" x14ac:dyDescent="0.35">
      <c r="B6" s="5">
        <v>0.53125</v>
      </c>
      <c r="C6">
        <v>2655</v>
      </c>
      <c r="D6" s="16">
        <v>11.403026381874719</v>
      </c>
      <c r="E6" s="17">
        <v>9.343443059106221</v>
      </c>
      <c r="G6" s="5">
        <v>0.54166666666666696</v>
      </c>
      <c r="H6">
        <v>2901</v>
      </c>
      <c r="I6" s="16">
        <v>11.074766301452788</v>
      </c>
      <c r="J6" s="17">
        <v>9.0599457169236466</v>
      </c>
      <c r="L6" s="13">
        <v>0.5</v>
      </c>
      <c r="M6" s="3">
        <v>1487</v>
      </c>
      <c r="N6" s="16"/>
      <c r="O6" s="17">
        <v>10.148177619898162</v>
      </c>
    </row>
    <row r="7" spans="2:15" x14ac:dyDescent="0.35">
      <c r="B7" s="5">
        <v>0.54166666666666696</v>
      </c>
      <c r="C7">
        <v>3990</v>
      </c>
      <c r="D7" s="16">
        <v>10.943462269284018</v>
      </c>
      <c r="E7" s="17">
        <v>8.5416926808635711</v>
      </c>
      <c r="G7" s="5">
        <v>0.55208333333333304</v>
      </c>
      <c r="H7">
        <v>4169</v>
      </c>
      <c r="I7" s="16">
        <v>11.30753254029743</v>
      </c>
      <c r="J7" s="17">
        <v>8.2338245145284574</v>
      </c>
      <c r="L7" s="13">
        <v>0.51041666666666663</v>
      </c>
      <c r="M7" s="3">
        <v>2650</v>
      </c>
      <c r="N7" s="16"/>
      <c r="O7" s="17">
        <v>9.4135713490145427</v>
      </c>
    </row>
    <row r="8" spans="2:15" x14ac:dyDescent="0.35">
      <c r="B8" s="5">
        <v>0.55208333333333304</v>
      </c>
      <c r="C8">
        <v>5282</v>
      </c>
      <c r="D8" s="16">
        <v>11.026522016905931</v>
      </c>
      <c r="E8" s="17">
        <v>7.7578473979166596</v>
      </c>
      <c r="G8" s="5">
        <v>0.5625</v>
      </c>
      <c r="H8">
        <v>5586</v>
      </c>
      <c r="I8" s="16">
        <v>11.200599332281197</v>
      </c>
      <c r="J8" s="17">
        <v>7.347024933631034</v>
      </c>
      <c r="L8" s="13">
        <v>0.52083333333333304</v>
      </c>
      <c r="M8" s="3">
        <v>3778</v>
      </c>
      <c r="N8" s="19">
        <v>11.431376116092975</v>
      </c>
      <c r="O8" s="17">
        <v>8.7873903774218007</v>
      </c>
    </row>
    <row r="9" spans="2:15" x14ac:dyDescent="0.35">
      <c r="B9" s="5">
        <v>0.5625</v>
      </c>
      <c r="C9">
        <v>6450</v>
      </c>
      <c r="D9" s="16">
        <v>11.126492132307154</v>
      </c>
      <c r="E9" s="17">
        <v>7.1361427001478548</v>
      </c>
      <c r="G9" s="5">
        <v>0.57291666666666696</v>
      </c>
      <c r="H9">
        <v>6847</v>
      </c>
      <c r="I9" s="16">
        <v>11.30753254029743</v>
      </c>
      <c r="J9" s="17">
        <v>6.6581761285031975</v>
      </c>
      <c r="L9" s="13">
        <v>0.53125</v>
      </c>
      <c r="M9" s="3">
        <v>4995</v>
      </c>
      <c r="N9" s="16"/>
      <c r="O9" s="17">
        <v>8.1915485950801781</v>
      </c>
    </row>
    <row r="10" spans="2:15" x14ac:dyDescent="0.35">
      <c r="B10" s="5">
        <v>0.57291666666666696</v>
      </c>
      <c r="C10">
        <v>7045</v>
      </c>
      <c r="D10" s="16">
        <v>11.129476314856444</v>
      </c>
      <c r="E10" s="17">
        <v>6.5109564560715452</v>
      </c>
      <c r="G10" s="5">
        <v>0.58333333333333304</v>
      </c>
      <c r="H10">
        <v>7835</v>
      </c>
      <c r="I10" s="16">
        <v>11.289130081243473</v>
      </c>
      <c r="J10" s="17">
        <v>6.0200584267132964</v>
      </c>
      <c r="L10" s="13">
        <v>0.54166666666666696</v>
      </c>
      <c r="M10" s="3">
        <v>6137</v>
      </c>
      <c r="N10" s="16"/>
      <c r="O10" s="17">
        <v>7.6320143670882539</v>
      </c>
    </row>
    <row r="11" spans="2:15" x14ac:dyDescent="0.35">
      <c r="B11" s="5">
        <v>0.58333333333333304</v>
      </c>
      <c r="C11">
        <v>7537</v>
      </c>
      <c r="D11" s="16">
        <v>11.207562424896205</v>
      </c>
      <c r="E11" s="17">
        <v>6.06482116495265</v>
      </c>
      <c r="G11" s="5">
        <v>0.59375</v>
      </c>
      <c r="H11">
        <v>9013</v>
      </c>
      <c r="I11" s="16">
        <v>11.616395434148973</v>
      </c>
      <c r="J11" s="17">
        <v>5.3312096215854599</v>
      </c>
      <c r="L11" s="13">
        <v>0.55208333333333304</v>
      </c>
      <c r="M11" s="3">
        <v>6705</v>
      </c>
      <c r="N11" s="16"/>
      <c r="O11" s="17">
        <v>7.1853817122111447</v>
      </c>
    </row>
    <row r="12" spans="2:15" x14ac:dyDescent="0.35">
      <c r="B12" s="5">
        <v>0.59375</v>
      </c>
      <c r="C12">
        <v>8335</v>
      </c>
      <c r="D12" s="16">
        <v>11.226959611466592</v>
      </c>
      <c r="E12" s="17">
        <v>5.6017755060544436</v>
      </c>
      <c r="G12" s="5">
        <v>0.60416666666666696</v>
      </c>
      <c r="H12">
        <v>10058</v>
      </c>
      <c r="I12" s="16">
        <v>11.544775052966006</v>
      </c>
      <c r="J12" s="17">
        <v>4.8955189693890802</v>
      </c>
      <c r="L12" s="13">
        <v>0.5625</v>
      </c>
      <c r="M12" s="3">
        <v>7310</v>
      </c>
      <c r="N12" s="19">
        <v>11.800420024688538</v>
      </c>
      <c r="O12" s="17">
        <v>6.9317261955214722</v>
      </c>
    </row>
    <row r="13" spans="2:15" x14ac:dyDescent="0.35">
      <c r="B13" s="5">
        <v>0.60416666666666696</v>
      </c>
      <c r="C13">
        <v>9643</v>
      </c>
      <c r="D13" s="16">
        <v>11.437841844949771</v>
      </c>
      <c r="E13" s="17">
        <v>4.9780813532527786</v>
      </c>
      <c r="G13" s="5">
        <v>0.61458333333333304</v>
      </c>
      <c r="H13">
        <v>10999</v>
      </c>
      <c r="I13" s="16">
        <v>11.708407729418756</v>
      </c>
      <c r="J13" s="17">
        <v>4.2907246393995875</v>
      </c>
      <c r="L13" s="13">
        <v>0.57291666666666596</v>
      </c>
      <c r="M13" s="3">
        <v>8009</v>
      </c>
      <c r="N13" s="16"/>
      <c r="O13" s="17">
        <v>6.5253800050597821</v>
      </c>
    </row>
    <row r="14" spans="2:15" x14ac:dyDescent="0.35">
      <c r="B14" s="5">
        <v>0.61458333333333304</v>
      </c>
      <c r="C14">
        <v>10255</v>
      </c>
      <c r="D14" s="16">
        <v>11.454254848970869</v>
      </c>
      <c r="E14" s="17">
        <v>4.5518406124624855</v>
      </c>
      <c r="G14" s="5">
        <v>0.625</v>
      </c>
      <c r="H14">
        <v>11031</v>
      </c>
      <c r="I14" s="16">
        <v>11.674586993860133</v>
      </c>
      <c r="J14" s="17">
        <v>3.9047703630247135</v>
      </c>
      <c r="L14" s="13">
        <v>0.58333333333333304</v>
      </c>
      <c r="M14" s="3">
        <v>8529</v>
      </c>
      <c r="N14" s="19">
        <v>11.836230215280022</v>
      </c>
      <c r="O14" s="17">
        <v>6.1826963756496163</v>
      </c>
    </row>
    <row r="15" spans="2:15" x14ac:dyDescent="0.35">
      <c r="B15" s="5">
        <v>0.625</v>
      </c>
      <c r="C15">
        <v>10822</v>
      </c>
      <c r="D15" s="16">
        <v>11.576606333491769</v>
      </c>
      <c r="E15" s="17">
        <v>4.289232548124942</v>
      </c>
      <c r="G15" s="5">
        <v>0.63541666666666663</v>
      </c>
      <c r="H15">
        <v>11445</v>
      </c>
      <c r="I15" s="16">
        <v>11.730789098538432</v>
      </c>
      <c r="J15" s="17">
        <v>3.7620269644169957</v>
      </c>
      <c r="L15" s="13">
        <v>0.59375</v>
      </c>
      <c r="M15" s="3">
        <v>8975</v>
      </c>
      <c r="N15" s="16"/>
      <c r="O15" s="17">
        <v>5.9698246871335758</v>
      </c>
    </row>
    <row r="16" spans="2:15" ht="15" thickBot="1" x14ac:dyDescent="0.4">
      <c r="B16" s="6">
        <v>0.63541666666666663</v>
      </c>
      <c r="C16" s="7">
        <v>11350</v>
      </c>
      <c r="D16" s="10">
        <v>11.452762757696222</v>
      </c>
      <c r="E16" s="18">
        <v>4.0669109482028176</v>
      </c>
      <c r="G16" s="6">
        <v>0.64583333333333337</v>
      </c>
      <c r="H16" s="7">
        <v>13080</v>
      </c>
      <c r="I16" s="10">
        <v>11.921279417934793</v>
      </c>
      <c r="J16" s="18">
        <v>3.2935103041784237</v>
      </c>
      <c r="L16" s="14">
        <v>0.60416666666666696</v>
      </c>
      <c r="M16" s="8">
        <v>9345</v>
      </c>
      <c r="N16" s="15">
        <v>11.970518429998084</v>
      </c>
      <c r="O16" s="18">
        <v>5.7509846335189563</v>
      </c>
    </row>
    <row r="21" spans="4:7" ht="15" thickBot="1" x14ac:dyDescent="0.4">
      <c r="D21" t="s">
        <v>3</v>
      </c>
      <c r="E21" t="s">
        <v>4</v>
      </c>
      <c r="F21" t="s">
        <v>5</v>
      </c>
      <c r="G21" t="s">
        <v>6</v>
      </c>
    </row>
    <row r="22" spans="4:7" x14ac:dyDescent="0.35">
      <c r="D22">
        <v>0</v>
      </c>
      <c r="E22" s="2">
        <v>0</v>
      </c>
      <c r="F22" s="9">
        <v>10.926551901504705</v>
      </c>
      <c r="G22" s="4">
        <v>10.926551901504705</v>
      </c>
    </row>
    <row r="23" spans="4:7" x14ac:dyDescent="0.35">
      <c r="D23">
        <v>15</v>
      </c>
      <c r="E23">
        <v>1207</v>
      </c>
      <c r="F23" s="16">
        <v>10.81961869348847</v>
      </c>
      <c r="G23" s="17">
        <v>10.186971993038934</v>
      </c>
    </row>
    <row r="24" spans="4:7" x14ac:dyDescent="0.35">
      <c r="D24">
        <v>30</v>
      </c>
      <c r="E24">
        <v>2655</v>
      </c>
      <c r="F24" s="16">
        <v>11.403026381874719</v>
      </c>
      <c r="G24" s="17">
        <v>9.343443059106221</v>
      </c>
    </row>
    <row r="25" spans="4:7" x14ac:dyDescent="0.35">
      <c r="D25">
        <v>45</v>
      </c>
      <c r="E25">
        <v>3990</v>
      </c>
      <c r="F25" s="16">
        <v>10.943462269284018</v>
      </c>
      <c r="G25" s="17">
        <v>8.5416926808635711</v>
      </c>
    </row>
    <row r="26" spans="4:7" x14ac:dyDescent="0.35">
      <c r="D26">
        <v>60</v>
      </c>
      <c r="E26">
        <v>5282</v>
      </c>
      <c r="F26" s="16">
        <v>11.026522016905931</v>
      </c>
      <c r="G26" s="17">
        <v>7.7578473979166596</v>
      </c>
    </row>
    <row r="27" spans="4:7" x14ac:dyDescent="0.35">
      <c r="D27">
        <v>75</v>
      </c>
      <c r="E27">
        <v>6450</v>
      </c>
      <c r="F27" s="16">
        <v>11.126492132307154</v>
      </c>
      <c r="G27" s="17">
        <v>7.1361427001478548</v>
      </c>
    </row>
    <row r="28" spans="4:7" x14ac:dyDescent="0.35">
      <c r="D28">
        <v>90</v>
      </c>
      <c r="E28">
        <v>7045</v>
      </c>
      <c r="F28" s="16">
        <v>11.129476314856444</v>
      </c>
      <c r="G28" s="17">
        <v>6.5109564560715452</v>
      </c>
    </row>
    <row r="29" spans="4:7" x14ac:dyDescent="0.35">
      <c r="D29">
        <v>105</v>
      </c>
      <c r="E29">
        <v>7537</v>
      </c>
      <c r="F29" s="16">
        <v>11.207562424896205</v>
      </c>
      <c r="G29" s="17">
        <v>6.06482116495265</v>
      </c>
    </row>
    <row r="30" spans="4:7" x14ac:dyDescent="0.35">
      <c r="D30">
        <v>120</v>
      </c>
      <c r="E30">
        <v>8335</v>
      </c>
      <c r="F30" s="16">
        <v>11.226959611466592</v>
      </c>
      <c r="G30" s="17">
        <v>5.6017755060544436</v>
      </c>
    </row>
    <row r="31" spans="4:7" x14ac:dyDescent="0.35">
      <c r="D31">
        <v>135</v>
      </c>
      <c r="E31">
        <v>9643</v>
      </c>
      <c r="F31" s="16">
        <v>11.437841844949771</v>
      </c>
      <c r="G31" s="17">
        <v>4.9780813532527786</v>
      </c>
    </row>
    <row r="32" spans="4:7" x14ac:dyDescent="0.35">
      <c r="D32">
        <v>150</v>
      </c>
      <c r="E32">
        <v>10255</v>
      </c>
      <c r="F32" s="16">
        <v>11.454254848970869</v>
      </c>
      <c r="G32" s="17">
        <v>4.5518406124624855</v>
      </c>
    </row>
    <row r="33" spans="4:7" x14ac:dyDescent="0.35">
      <c r="D33">
        <v>165</v>
      </c>
      <c r="E33">
        <v>10822</v>
      </c>
      <c r="F33" s="16">
        <v>11.576606333491769</v>
      </c>
      <c r="G33" s="17">
        <v>4.289232548124942</v>
      </c>
    </row>
    <row r="34" spans="4:7" ht="15" thickBot="1" x14ac:dyDescent="0.4">
      <c r="D34">
        <v>180</v>
      </c>
      <c r="E34" s="7">
        <v>11350</v>
      </c>
      <c r="F34" s="10">
        <v>11.452762757696222</v>
      </c>
      <c r="G34" s="18">
        <v>4.0669109482028176</v>
      </c>
    </row>
  </sheetData>
  <mergeCells count="3">
    <mergeCell ref="B2:E2"/>
    <mergeCell ref="G2:J2"/>
    <mergeCell ref="L2:O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BD7E-E471-4DE4-B182-1F38E4C4AF9F}">
  <dimension ref="A1:R36"/>
  <sheetViews>
    <sheetView tabSelected="1" topLeftCell="A12" zoomScale="70" zoomScaleNormal="70" workbookViewId="0">
      <selection activeCell="O33" sqref="O33"/>
    </sheetView>
  </sheetViews>
  <sheetFormatPr baseColWidth="10" defaultRowHeight="14.5" x14ac:dyDescent="0.35"/>
  <sheetData>
    <row r="1" spans="1:18" ht="15" customHeight="1" thickBot="1" x14ac:dyDescent="0.4">
      <c r="A1" s="25" t="s">
        <v>7</v>
      </c>
      <c r="B1" s="26"/>
      <c r="C1" s="26"/>
      <c r="D1" s="26"/>
      <c r="E1" s="26"/>
      <c r="F1" s="33"/>
      <c r="G1" s="25" t="s">
        <v>12</v>
      </c>
      <c r="H1" s="26"/>
      <c r="I1" s="26"/>
      <c r="J1" s="26"/>
      <c r="K1" s="26"/>
      <c r="L1" s="27"/>
      <c r="M1" s="21" t="s">
        <v>13</v>
      </c>
      <c r="N1" s="21"/>
      <c r="O1" s="21"/>
      <c r="P1" s="21"/>
      <c r="Q1" s="21"/>
      <c r="R1" s="35"/>
    </row>
    <row r="2" spans="1:18" x14ac:dyDescent="0.35">
      <c r="A2" s="28" t="s">
        <v>8</v>
      </c>
      <c r="B2" s="22" t="s">
        <v>9</v>
      </c>
      <c r="C2" s="22" t="s">
        <v>10</v>
      </c>
      <c r="D2" s="22" t="s">
        <v>11</v>
      </c>
      <c r="E2" s="22" t="s">
        <v>14</v>
      </c>
      <c r="F2" s="34" t="s">
        <v>15</v>
      </c>
      <c r="G2" s="28" t="s">
        <v>8</v>
      </c>
      <c r="H2" s="22" t="s">
        <v>9</v>
      </c>
      <c r="I2" s="22" t="s">
        <v>10</v>
      </c>
      <c r="J2" s="22" t="s">
        <v>11</v>
      </c>
      <c r="K2" s="22" t="s">
        <v>14</v>
      </c>
      <c r="L2" s="34" t="s">
        <v>15</v>
      </c>
      <c r="M2" s="36" t="s">
        <v>8</v>
      </c>
      <c r="N2" s="37" t="s">
        <v>9</v>
      </c>
      <c r="O2" s="37" t="s">
        <v>10</v>
      </c>
      <c r="P2" s="37" t="s">
        <v>11</v>
      </c>
      <c r="Q2" s="22" t="s">
        <v>14</v>
      </c>
      <c r="R2" s="34" t="s">
        <v>15</v>
      </c>
    </row>
    <row r="3" spans="1:18" x14ac:dyDescent="0.35">
      <c r="A3" s="29">
        <v>0</v>
      </c>
      <c r="B3" s="23">
        <v>0</v>
      </c>
      <c r="C3" s="23">
        <v>11.417</v>
      </c>
      <c r="D3" s="23">
        <v>11.417</v>
      </c>
      <c r="E3" s="23">
        <f>C3/$C$3</f>
        <v>1</v>
      </c>
      <c r="F3" s="23">
        <f>D3/$D$3</f>
        <v>1</v>
      </c>
      <c r="G3" s="29">
        <v>0</v>
      </c>
      <c r="H3" s="23">
        <v>0</v>
      </c>
      <c r="I3" s="23">
        <v>10.927</v>
      </c>
      <c r="J3" s="23">
        <v>10.927</v>
      </c>
      <c r="K3" s="23">
        <f>I3/$I$3</f>
        <v>1</v>
      </c>
      <c r="L3" s="23">
        <f>J3/$J$3</f>
        <v>1</v>
      </c>
      <c r="M3" s="29">
        <v>0</v>
      </c>
      <c r="N3" s="23">
        <v>0</v>
      </c>
      <c r="O3" s="23">
        <v>10.712</v>
      </c>
      <c r="P3" s="23">
        <v>10.712</v>
      </c>
      <c r="Q3" s="23">
        <f>O3/$O$3</f>
        <v>1</v>
      </c>
      <c r="R3" s="23">
        <f>P3/$P$3</f>
        <v>1</v>
      </c>
    </row>
    <row r="4" spans="1:18" x14ac:dyDescent="0.35">
      <c r="A4" s="30">
        <v>15</v>
      </c>
      <c r="B4" s="24">
        <v>569</v>
      </c>
      <c r="C4" s="38" t="s">
        <v>16</v>
      </c>
      <c r="D4" s="24">
        <v>10.728999999999999</v>
      </c>
      <c r="E4" s="23"/>
      <c r="F4" s="23">
        <f t="shared" ref="F4:F15" si="0">D4/$D$3</f>
        <v>0.93973898572304448</v>
      </c>
      <c r="G4" s="30">
        <v>15</v>
      </c>
      <c r="H4" s="24">
        <v>1207</v>
      </c>
      <c r="I4" s="24">
        <v>10.82</v>
      </c>
      <c r="J4" s="24">
        <v>10.186999999999999</v>
      </c>
      <c r="K4" s="23">
        <f t="shared" ref="K4:K15" si="1">I4/$I$3</f>
        <v>0.99020774228974107</v>
      </c>
      <c r="L4" s="23">
        <f t="shared" ref="L4:L15" si="2">J4/$J$3</f>
        <v>0.93227784387297519</v>
      </c>
      <c r="M4" s="30">
        <v>15</v>
      </c>
      <c r="N4" s="24">
        <v>1398</v>
      </c>
      <c r="O4" s="24">
        <v>10.914999999999999</v>
      </c>
      <c r="P4" s="24">
        <v>9.98</v>
      </c>
      <c r="Q4" s="23">
        <f t="shared" ref="Q4:Q15" si="3">O4/$O$3</f>
        <v>1.0189507094846899</v>
      </c>
      <c r="R4" s="23">
        <f t="shared" ref="R4:R15" si="4">P4/$P$3</f>
        <v>0.93166542195668411</v>
      </c>
    </row>
    <row r="5" spans="1:18" x14ac:dyDescent="0.35">
      <c r="A5" s="29">
        <v>30</v>
      </c>
      <c r="B5" s="23">
        <v>1487</v>
      </c>
      <c r="C5" s="39" t="s">
        <v>16</v>
      </c>
      <c r="D5" s="23">
        <v>10.148</v>
      </c>
      <c r="E5" s="23"/>
      <c r="F5" s="23">
        <f t="shared" si="0"/>
        <v>0.88884996058509236</v>
      </c>
      <c r="G5" s="29">
        <v>30</v>
      </c>
      <c r="H5" s="23">
        <v>2655</v>
      </c>
      <c r="I5" s="23">
        <v>11.403</v>
      </c>
      <c r="J5" s="23">
        <v>9.343</v>
      </c>
      <c r="K5" s="23">
        <f t="shared" si="1"/>
        <v>1.0435618193465728</v>
      </c>
      <c r="L5" s="23">
        <f t="shared" si="2"/>
        <v>0.85503797931728753</v>
      </c>
      <c r="M5" s="29">
        <v>30</v>
      </c>
      <c r="N5" s="23">
        <v>2901</v>
      </c>
      <c r="O5" s="23">
        <v>11.074999999999999</v>
      </c>
      <c r="P5" s="23">
        <v>9.06</v>
      </c>
      <c r="Q5" s="23">
        <f t="shared" si="3"/>
        <v>1.0338872292755787</v>
      </c>
      <c r="R5" s="23">
        <f t="shared" si="4"/>
        <v>0.84578043315907403</v>
      </c>
    </row>
    <row r="6" spans="1:18" x14ac:dyDescent="0.35">
      <c r="A6" s="30">
        <v>45</v>
      </c>
      <c r="B6" s="24">
        <v>2650</v>
      </c>
      <c r="C6" s="38" t="s">
        <v>16</v>
      </c>
      <c r="D6" s="24">
        <v>9.4139999999999997</v>
      </c>
      <c r="E6" s="23"/>
      <c r="F6" s="23">
        <f t="shared" si="0"/>
        <v>0.824559866865201</v>
      </c>
      <c r="G6" s="30">
        <v>45</v>
      </c>
      <c r="H6" s="24">
        <v>3990</v>
      </c>
      <c r="I6" s="24">
        <v>10.943</v>
      </c>
      <c r="J6" s="24">
        <v>8.5419999999999998</v>
      </c>
      <c r="K6" s="23">
        <f t="shared" si="1"/>
        <v>1.0014642628351789</v>
      </c>
      <c r="L6" s="23">
        <f t="shared" si="2"/>
        <v>0.78173332113114302</v>
      </c>
      <c r="M6" s="30">
        <v>45</v>
      </c>
      <c r="N6" s="24">
        <v>4169</v>
      </c>
      <c r="O6" s="24">
        <v>11.308</v>
      </c>
      <c r="P6" s="24">
        <v>8.234</v>
      </c>
      <c r="Q6" s="23">
        <f t="shared" si="3"/>
        <v>1.0556385362210605</v>
      </c>
      <c r="R6" s="23">
        <f t="shared" si="4"/>
        <v>0.76867064973861088</v>
      </c>
    </row>
    <row r="7" spans="1:18" x14ac:dyDescent="0.35">
      <c r="A7" s="29">
        <v>60</v>
      </c>
      <c r="B7" s="23">
        <v>3778</v>
      </c>
      <c r="C7" s="23">
        <v>11.43</v>
      </c>
      <c r="D7" s="23">
        <v>8.7870000000000008</v>
      </c>
      <c r="E7" s="23">
        <f t="shared" ref="E4:E15" si="5">C7/$C$3</f>
        <v>1.0011386528860471</v>
      </c>
      <c r="F7" s="23">
        <f t="shared" si="0"/>
        <v>0.76964176228431291</v>
      </c>
      <c r="G7" s="29">
        <v>60</v>
      </c>
      <c r="H7" s="23">
        <v>5282</v>
      </c>
      <c r="I7" s="23">
        <v>11.026999999999999</v>
      </c>
      <c r="J7" s="23">
        <v>7.758</v>
      </c>
      <c r="K7" s="23">
        <f t="shared" si="1"/>
        <v>1.0091516427198681</v>
      </c>
      <c r="L7" s="23">
        <f t="shared" si="2"/>
        <v>0.70998444220737622</v>
      </c>
      <c r="M7" s="29">
        <v>60</v>
      </c>
      <c r="N7" s="23">
        <v>5586</v>
      </c>
      <c r="O7" s="23">
        <v>11.201000000000001</v>
      </c>
      <c r="P7" s="23">
        <v>7.3470000000000004</v>
      </c>
      <c r="Q7" s="23">
        <f t="shared" si="3"/>
        <v>1.0456497386109038</v>
      </c>
      <c r="R7" s="23">
        <f t="shared" si="4"/>
        <v>0.68586631814787158</v>
      </c>
    </row>
    <row r="8" spans="1:18" x14ac:dyDescent="0.35">
      <c r="A8" s="30">
        <v>75</v>
      </c>
      <c r="B8" s="24">
        <v>4995</v>
      </c>
      <c r="C8" s="38" t="s">
        <v>16</v>
      </c>
      <c r="D8" s="24">
        <v>8.1920000000000002</v>
      </c>
      <c r="E8" s="23"/>
      <c r="F8" s="23">
        <f t="shared" si="0"/>
        <v>0.71752649557677151</v>
      </c>
      <c r="G8" s="30">
        <v>75</v>
      </c>
      <c r="H8" s="24">
        <v>6450</v>
      </c>
      <c r="I8" s="24">
        <v>11.125999999999999</v>
      </c>
      <c r="J8" s="24">
        <v>7.1360000000000001</v>
      </c>
      <c r="K8" s="23">
        <f t="shared" si="1"/>
        <v>1.0182117690125376</v>
      </c>
      <c r="L8" s="23">
        <f t="shared" si="2"/>
        <v>0.65306122448979598</v>
      </c>
      <c r="M8" s="30">
        <v>75</v>
      </c>
      <c r="N8" s="24">
        <v>6847</v>
      </c>
      <c r="O8" s="24">
        <v>11.308</v>
      </c>
      <c r="P8" s="24">
        <v>6.6580000000000004</v>
      </c>
      <c r="Q8" s="23">
        <f t="shared" si="3"/>
        <v>1.0556385362210605</v>
      </c>
      <c r="R8" s="23">
        <f t="shared" si="4"/>
        <v>0.62154592979835699</v>
      </c>
    </row>
    <row r="9" spans="1:18" x14ac:dyDescent="0.35">
      <c r="A9" s="29">
        <v>90</v>
      </c>
      <c r="B9" s="23">
        <v>6137</v>
      </c>
      <c r="C9" s="39" t="s">
        <v>16</v>
      </c>
      <c r="D9" s="23">
        <v>7.6319999999999997</v>
      </c>
      <c r="E9" s="23"/>
      <c r="F9" s="23">
        <f t="shared" si="0"/>
        <v>0.66847683279320314</v>
      </c>
      <c r="G9" s="29">
        <v>90</v>
      </c>
      <c r="H9" s="23">
        <v>7045</v>
      </c>
      <c r="I9" s="23">
        <v>11.129</v>
      </c>
      <c r="J9" s="23">
        <v>6.5110000000000001</v>
      </c>
      <c r="K9" s="23">
        <f t="shared" si="1"/>
        <v>1.0184863182941337</v>
      </c>
      <c r="L9" s="23">
        <f t="shared" si="2"/>
        <v>0.59586345749061964</v>
      </c>
      <c r="M9" s="29">
        <v>90</v>
      </c>
      <c r="N9" s="23">
        <v>7835</v>
      </c>
      <c r="O9" s="23">
        <v>11.289</v>
      </c>
      <c r="P9" s="23">
        <v>6.02</v>
      </c>
      <c r="Q9" s="23">
        <f t="shared" si="3"/>
        <v>1.0538648244958924</v>
      </c>
      <c r="R9" s="23">
        <f t="shared" si="4"/>
        <v>0.56198655713218815</v>
      </c>
    </row>
    <row r="10" spans="1:18" x14ac:dyDescent="0.35">
      <c r="A10" s="30">
        <v>105</v>
      </c>
      <c r="B10" s="24">
        <v>6705</v>
      </c>
      <c r="C10" s="38" t="s">
        <v>16</v>
      </c>
      <c r="D10" s="24">
        <v>7.1849999999999996</v>
      </c>
      <c r="E10" s="23"/>
      <c r="F10" s="23">
        <f t="shared" si="0"/>
        <v>0.62932469124989054</v>
      </c>
      <c r="G10" s="30">
        <v>105</v>
      </c>
      <c r="H10" s="24">
        <v>7537</v>
      </c>
      <c r="I10" s="24">
        <v>11.208</v>
      </c>
      <c r="J10" s="24">
        <v>6.0650000000000004</v>
      </c>
      <c r="K10" s="23">
        <f t="shared" si="1"/>
        <v>1.0257161160428296</v>
      </c>
      <c r="L10" s="23">
        <f t="shared" si="2"/>
        <v>0.55504713096000735</v>
      </c>
      <c r="M10" s="30">
        <v>105</v>
      </c>
      <c r="N10" s="24">
        <v>9013</v>
      </c>
      <c r="O10" s="24">
        <v>11.616</v>
      </c>
      <c r="P10" s="24">
        <v>5.3310000000000004</v>
      </c>
      <c r="Q10" s="23">
        <f t="shared" si="3"/>
        <v>1.0843913368185212</v>
      </c>
      <c r="R10" s="23">
        <f t="shared" si="4"/>
        <v>0.49766616878267367</v>
      </c>
    </row>
    <row r="11" spans="1:18" x14ac:dyDescent="0.35">
      <c r="A11" s="29">
        <v>120</v>
      </c>
      <c r="B11" s="23">
        <v>7310</v>
      </c>
      <c r="C11" s="23">
        <v>11.8</v>
      </c>
      <c r="D11" s="23">
        <v>6.9320000000000004</v>
      </c>
      <c r="E11" s="23">
        <f t="shared" si="5"/>
        <v>1.0335464657966191</v>
      </c>
      <c r="F11" s="23">
        <f t="shared" si="0"/>
        <v>0.60716475431374273</v>
      </c>
      <c r="G11" s="29">
        <v>120</v>
      </c>
      <c r="H11" s="23">
        <v>8335</v>
      </c>
      <c r="I11" s="23">
        <v>11.227</v>
      </c>
      <c r="J11" s="23">
        <v>5.6020000000000003</v>
      </c>
      <c r="K11" s="23">
        <f t="shared" si="1"/>
        <v>1.0274549281596048</v>
      </c>
      <c r="L11" s="23">
        <f t="shared" si="2"/>
        <v>0.51267502516701757</v>
      </c>
      <c r="M11" s="29">
        <v>120</v>
      </c>
      <c r="N11" s="23">
        <v>10058</v>
      </c>
      <c r="O11" s="23">
        <v>11.545</v>
      </c>
      <c r="P11" s="23">
        <v>4.8959999999999999</v>
      </c>
      <c r="Q11" s="23">
        <f t="shared" si="3"/>
        <v>1.0777632561613144</v>
      </c>
      <c r="R11" s="23">
        <f t="shared" si="4"/>
        <v>0.4570575056011949</v>
      </c>
    </row>
    <row r="12" spans="1:18" x14ac:dyDescent="0.35">
      <c r="A12" s="30">
        <v>135</v>
      </c>
      <c r="B12" s="24">
        <v>8009</v>
      </c>
      <c r="C12" s="38" t="s">
        <v>16</v>
      </c>
      <c r="D12" s="24">
        <v>6.5250000000000004</v>
      </c>
      <c r="E12" s="23"/>
      <c r="F12" s="23">
        <f t="shared" si="0"/>
        <v>0.57151616011211359</v>
      </c>
      <c r="G12" s="30">
        <v>135</v>
      </c>
      <c r="H12" s="24">
        <v>9643</v>
      </c>
      <c r="I12" s="24">
        <v>11.438000000000001</v>
      </c>
      <c r="J12" s="24">
        <v>4.9779999999999998</v>
      </c>
      <c r="K12" s="23">
        <f t="shared" si="1"/>
        <v>1.0467648942985266</v>
      </c>
      <c r="L12" s="23">
        <f t="shared" si="2"/>
        <v>0.4555687745950398</v>
      </c>
      <c r="M12" s="30">
        <v>135</v>
      </c>
      <c r="N12" s="24">
        <v>10999</v>
      </c>
      <c r="O12" s="24">
        <v>11.708</v>
      </c>
      <c r="P12" s="24">
        <v>4.2910000000000004</v>
      </c>
      <c r="Q12" s="23">
        <f t="shared" si="3"/>
        <v>1.0929798356982823</v>
      </c>
      <c r="R12" s="23">
        <f t="shared" si="4"/>
        <v>0.40057879014189696</v>
      </c>
    </row>
    <row r="13" spans="1:18" x14ac:dyDescent="0.35">
      <c r="A13" s="29">
        <v>150</v>
      </c>
      <c r="B13" s="23">
        <v>8529</v>
      </c>
      <c r="C13" s="23">
        <v>11.84</v>
      </c>
      <c r="D13" s="23">
        <v>6.1829999999999998</v>
      </c>
      <c r="E13" s="23">
        <f t="shared" si="5"/>
        <v>1.0370500131383025</v>
      </c>
      <c r="F13" s="23">
        <f t="shared" si="0"/>
        <v>0.54156083034072</v>
      </c>
      <c r="G13" s="29">
        <v>150</v>
      </c>
      <c r="H13" s="23">
        <v>10255</v>
      </c>
      <c r="I13" s="23">
        <v>11.454000000000001</v>
      </c>
      <c r="J13" s="23">
        <v>4.5519999999999996</v>
      </c>
      <c r="K13" s="23">
        <f t="shared" si="1"/>
        <v>1.0482291571337057</v>
      </c>
      <c r="L13" s="23">
        <f t="shared" si="2"/>
        <v>0.41658277660840121</v>
      </c>
      <c r="M13" s="29">
        <v>150</v>
      </c>
      <c r="N13" s="23">
        <v>11031</v>
      </c>
      <c r="O13" s="23">
        <v>11.675000000000001</v>
      </c>
      <c r="P13" s="23">
        <v>3.9049999999999998</v>
      </c>
      <c r="Q13" s="23">
        <f t="shared" si="3"/>
        <v>1.0898991784914116</v>
      </c>
      <c r="R13" s="23">
        <f t="shared" si="4"/>
        <v>0.36454443614637788</v>
      </c>
    </row>
    <row r="14" spans="1:18" x14ac:dyDescent="0.35">
      <c r="A14" s="30">
        <v>165</v>
      </c>
      <c r="B14" s="24">
        <v>8975</v>
      </c>
      <c r="C14" s="38" t="s">
        <v>16</v>
      </c>
      <c r="D14" s="24">
        <v>5.97</v>
      </c>
      <c r="E14" s="23"/>
      <c r="F14" s="23">
        <f t="shared" si="0"/>
        <v>0.52290444074625553</v>
      </c>
      <c r="G14" s="30">
        <v>165</v>
      </c>
      <c r="H14" s="24">
        <v>10822</v>
      </c>
      <c r="I14" s="24">
        <v>11.577</v>
      </c>
      <c r="J14" s="24">
        <v>4.2889999999999997</v>
      </c>
      <c r="K14" s="23">
        <f t="shared" si="1"/>
        <v>1.0594856776791435</v>
      </c>
      <c r="L14" s="23">
        <f t="shared" si="2"/>
        <v>0.39251395625514779</v>
      </c>
      <c r="M14" s="30">
        <v>165</v>
      </c>
      <c r="N14" s="24">
        <v>11445</v>
      </c>
      <c r="O14" s="24">
        <v>11.731</v>
      </c>
      <c r="P14" s="24">
        <v>3.762</v>
      </c>
      <c r="Q14" s="23">
        <f t="shared" si="3"/>
        <v>1.0951269604182226</v>
      </c>
      <c r="R14" s="23">
        <f t="shared" si="4"/>
        <v>0.35119492158327109</v>
      </c>
    </row>
    <row r="15" spans="1:18" ht="15" thickBot="1" x14ac:dyDescent="0.4">
      <c r="A15" s="31">
        <v>180</v>
      </c>
      <c r="B15" s="32">
        <v>9345</v>
      </c>
      <c r="C15" s="32">
        <v>11.97</v>
      </c>
      <c r="D15" s="32">
        <v>5.7510000000000003</v>
      </c>
      <c r="E15" s="23">
        <f t="shared" si="5"/>
        <v>1.0484365419987738</v>
      </c>
      <c r="F15" s="23">
        <f t="shared" si="0"/>
        <v>0.50372251905053866</v>
      </c>
      <c r="G15" s="31">
        <v>180</v>
      </c>
      <c r="H15" s="32">
        <v>11350</v>
      </c>
      <c r="I15" s="32">
        <v>11.452999999999999</v>
      </c>
      <c r="J15" s="32">
        <v>4.0670000000000002</v>
      </c>
      <c r="K15" s="23">
        <f t="shared" si="1"/>
        <v>1.0481376407065068</v>
      </c>
      <c r="L15" s="23">
        <f t="shared" si="2"/>
        <v>0.37219730941704038</v>
      </c>
      <c r="M15" s="31">
        <v>180</v>
      </c>
      <c r="N15" s="32">
        <v>13080</v>
      </c>
      <c r="O15" s="32">
        <v>11.920999999999999</v>
      </c>
      <c r="P15" s="32">
        <v>3.294</v>
      </c>
      <c r="Q15" s="23">
        <f t="shared" si="3"/>
        <v>1.1128640776699028</v>
      </c>
      <c r="R15" s="23">
        <f t="shared" si="4"/>
        <v>0.3075056011949216</v>
      </c>
    </row>
    <row r="17" spans="1:7" x14ac:dyDescent="0.35">
      <c r="A17" t="s">
        <v>23</v>
      </c>
      <c r="B17" s="40">
        <v>4.3965355652571875E-6</v>
      </c>
      <c r="C17" s="40">
        <v>-5.4326934411122616E-5</v>
      </c>
      <c r="D17" s="40">
        <v>4.1773022620877625E-6</v>
      </c>
      <c r="E17" s="40">
        <v>-5.645087400158276E-5</v>
      </c>
      <c r="F17" s="40">
        <v>8.3238425140130719E-6</v>
      </c>
      <c r="G17" s="40">
        <v>-5.519072355577958E-5</v>
      </c>
    </row>
    <row r="18" spans="1:7" x14ac:dyDescent="0.35"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</row>
    <row r="19" spans="1:7" x14ac:dyDescent="0.35">
      <c r="A19">
        <f>A3</f>
        <v>0</v>
      </c>
      <c r="B19" s="40">
        <f>B$17*$B3+1</f>
        <v>1</v>
      </c>
      <c r="C19" s="40">
        <f>C$17*$B3+1</f>
        <v>1</v>
      </c>
      <c r="D19" s="40">
        <f>D$17*$H3+1</f>
        <v>1</v>
      </c>
      <c r="E19" s="40">
        <f>E$17*$H3+1</f>
        <v>1</v>
      </c>
      <c r="F19" s="40">
        <f>F$17*$N3+1</f>
        <v>1</v>
      </c>
      <c r="G19" s="40">
        <f>G$17*$N3+1</f>
        <v>1</v>
      </c>
    </row>
    <row r="20" spans="1:7" x14ac:dyDescent="0.35">
      <c r="A20">
        <f t="shared" ref="A20:A32" si="6">A4</f>
        <v>15</v>
      </c>
      <c r="B20" s="40"/>
      <c r="C20" s="40">
        <f t="shared" ref="B20:C32" si="7">C$17*$B4+1</f>
        <v>0.96908797432007121</v>
      </c>
      <c r="D20" s="40">
        <f t="shared" ref="D20:E20" si="8">D$17*$H4+1</f>
        <v>1.00504200383034</v>
      </c>
      <c r="E20" s="40">
        <f t="shared" si="8"/>
        <v>0.93186379508008965</v>
      </c>
      <c r="F20" s="40">
        <f t="shared" ref="F20:G20" si="9">F$17*$N4+1</f>
        <v>1.0116367318345902</v>
      </c>
      <c r="G20" s="40">
        <f t="shared" si="9"/>
        <v>0.92284336846902015</v>
      </c>
    </row>
    <row r="21" spans="1:7" x14ac:dyDescent="0.35">
      <c r="A21">
        <f t="shared" si="6"/>
        <v>30</v>
      </c>
      <c r="B21" s="40"/>
      <c r="C21" s="40">
        <f t="shared" si="7"/>
        <v>0.91921584853066063</v>
      </c>
      <c r="D21" s="40">
        <f t="shared" ref="D21:E21" si="10">D$17*$H5+1</f>
        <v>1.0110907375058431</v>
      </c>
      <c r="E21" s="40">
        <f t="shared" si="10"/>
        <v>0.85012292952579771</v>
      </c>
      <c r="F21" s="40">
        <f t="shared" ref="F21:G21" si="11">F$17*$N5+1</f>
        <v>1.0241474671331519</v>
      </c>
      <c r="G21" s="40">
        <f t="shared" si="11"/>
        <v>0.8398917109646834</v>
      </c>
    </row>
    <row r="22" spans="1:7" x14ac:dyDescent="0.35">
      <c r="A22">
        <f t="shared" si="6"/>
        <v>45</v>
      </c>
      <c r="B22" s="40"/>
      <c r="C22" s="40">
        <f t="shared" si="7"/>
        <v>0.85603362381052506</v>
      </c>
      <c r="D22" s="40">
        <f t="shared" ref="D22:E22" si="12">D$17*$H6+1</f>
        <v>1.0166674360257302</v>
      </c>
      <c r="E22" s="40">
        <f t="shared" si="12"/>
        <v>0.77476101273368481</v>
      </c>
      <c r="F22" s="40">
        <f t="shared" ref="F22:G22" si="13">F$17*$N6+1</f>
        <v>1.0347020994409204</v>
      </c>
      <c r="G22" s="40">
        <f t="shared" si="13"/>
        <v>0.76990987349595497</v>
      </c>
    </row>
    <row r="23" spans="1:7" x14ac:dyDescent="0.35">
      <c r="A23">
        <f t="shared" si="6"/>
        <v>60</v>
      </c>
      <c r="B23" s="40">
        <f t="shared" si="7"/>
        <v>1.0166101113655417</v>
      </c>
      <c r="C23" s="40">
        <f t="shared" si="7"/>
        <v>0.79475284179477879</v>
      </c>
      <c r="D23" s="40">
        <f t="shared" ref="D23:E23" si="14">D$17*$H7+1</f>
        <v>1.0220645105483475</v>
      </c>
      <c r="E23" s="40">
        <f t="shared" si="14"/>
        <v>0.70182648352363985</v>
      </c>
      <c r="F23" s="40">
        <f t="shared" ref="F23:G23" si="15">F$17*$N7+1</f>
        <v>1.046496984283277</v>
      </c>
      <c r="G23" s="40">
        <f t="shared" si="15"/>
        <v>0.69170461821741525</v>
      </c>
    </row>
    <row r="24" spans="1:7" x14ac:dyDescent="0.35">
      <c r="A24">
        <f t="shared" si="6"/>
        <v>75</v>
      </c>
      <c r="B24" s="40"/>
      <c r="C24" s="40">
        <f t="shared" si="7"/>
        <v>0.72863696261644251</v>
      </c>
      <c r="D24" s="40">
        <f t="shared" ref="D24:E24" si="16">D$17*$H8+1</f>
        <v>1.0269435995904661</v>
      </c>
      <c r="E24" s="40">
        <f t="shared" si="16"/>
        <v>0.63589186268979114</v>
      </c>
      <c r="F24" s="40">
        <f t="shared" ref="F24:G24" si="17">F$17*$N8+1</f>
        <v>1.0569933496934476</v>
      </c>
      <c r="G24" s="40">
        <f t="shared" si="17"/>
        <v>0.6221091158135772</v>
      </c>
    </row>
    <row r="25" spans="1:7" x14ac:dyDescent="0.35">
      <c r="A25">
        <f t="shared" si="6"/>
        <v>90</v>
      </c>
      <c r="B25" s="40"/>
      <c r="C25" s="40">
        <f t="shared" si="7"/>
        <v>0.66659560351894043</v>
      </c>
      <c r="D25" s="40">
        <f t="shared" ref="D25:E25" si="18">D$17*$H9+1</f>
        <v>1.0294290944364084</v>
      </c>
      <c r="E25" s="40">
        <f t="shared" si="18"/>
        <v>0.60230359265884947</v>
      </c>
      <c r="F25" s="40">
        <f t="shared" ref="F25:G25" si="19">F$17*$N9+1</f>
        <v>1.0652173060972925</v>
      </c>
      <c r="G25" s="40">
        <f t="shared" si="19"/>
        <v>0.56758068094046699</v>
      </c>
    </row>
    <row r="26" spans="1:7" x14ac:dyDescent="0.35">
      <c r="A26">
        <f t="shared" si="6"/>
        <v>105</v>
      </c>
      <c r="B26" s="40"/>
      <c r="C26" s="40">
        <f t="shared" si="7"/>
        <v>0.63573790477342285</v>
      </c>
      <c r="D26" s="40">
        <f t="shared" ref="D26:E26" si="20">D$17*$H10+1</f>
        <v>1.0314843271493555</v>
      </c>
      <c r="E26" s="40">
        <f t="shared" si="20"/>
        <v>0.57452976265007072</v>
      </c>
      <c r="F26" s="40">
        <f t="shared" ref="F26:G26" si="21">F$17*$N10+1</f>
        <v>1.0750227925787998</v>
      </c>
      <c r="G26" s="40">
        <f t="shared" si="21"/>
        <v>0.50256600859175871</v>
      </c>
    </row>
    <row r="27" spans="1:7" x14ac:dyDescent="0.35">
      <c r="A27">
        <f t="shared" si="6"/>
        <v>120</v>
      </c>
      <c r="B27" s="40">
        <f>B$17*$B11+1</f>
        <v>1.03213867498203</v>
      </c>
      <c r="C27" s="40">
        <f t="shared" ref="C27:F31" si="22">C$17*$B11+1</f>
        <v>0.60287010945469366</v>
      </c>
      <c r="D27" s="40">
        <f t="shared" ref="D27:E27" si="23">D$17*$H11+1</f>
        <v>1.0348178143545015</v>
      </c>
      <c r="E27" s="40">
        <f t="shared" si="23"/>
        <v>0.52948196519680768</v>
      </c>
      <c r="F27" s="40">
        <f t="shared" ref="F27:G27" si="24">F$17*$N11+1</f>
        <v>1.0837212080059435</v>
      </c>
      <c r="G27" s="40">
        <f t="shared" si="24"/>
        <v>0.44489170247596899</v>
      </c>
    </row>
    <row r="28" spans="1:7" x14ac:dyDescent="0.35">
      <c r="A28">
        <f t="shared" si="6"/>
        <v>135</v>
      </c>
      <c r="B28" s="40"/>
      <c r="C28" s="40">
        <f t="shared" si="22"/>
        <v>0.56489558230131898</v>
      </c>
      <c r="D28" s="40">
        <f t="shared" ref="D28:E28" si="25">D$17*$H12+1</f>
        <v>1.0402817257133123</v>
      </c>
      <c r="E28" s="40">
        <f t="shared" si="25"/>
        <v>0.45564422200273746</v>
      </c>
      <c r="F28" s="40">
        <f t="shared" ref="F28:G28" si="26">F$17*$N12+1</f>
        <v>1.0915539438116297</v>
      </c>
      <c r="G28" s="40">
        <f t="shared" si="26"/>
        <v>0.39295723160998042</v>
      </c>
    </row>
    <row r="29" spans="1:7" x14ac:dyDescent="0.35">
      <c r="A29">
        <f t="shared" si="6"/>
        <v>150</v>
      </c>
      <c r="B29" s="40">
        <f>B$17*$B13+1</f>
        <v>1.0374980518360786</v>
      </c>
      <c r="C29" s="40">
        <f t="shared" si="22"/>
        <v>0.53664557640753519</v>
      </c>
      <c r="D29" s="40">
        <f t="shared" ref="D29:E29" si="27">D$17*$H13+1</f>
        <v>1.0428382346977101</v>
      </c>
      <c r="E29" s="40">
        <f t="shared" si="27"/>
        <v>0.42109628711376879</v>
      </c>
      <c r="F29" s="40">
        <f t="shared" ref="F29:G29" si="28">F$17*$N13+1</f>
        <v>1.0918203067720782</v>
      </c>
      <c r="G29" s="40">
        <f t="shared" si="28"/>
        <v>0.39119112845619541</v>
      </c>
    </row>
    <row r="30" spans="1:7" x14ac:dyDescent="0.35">
      <c r="A30">
        <f t="shared" si="6"/>
        <v>165</v>
      </c>
      <c r="B30" s="40"/>
      <c r="C30" s="40">
        <f t="shared" si="22"/>
        <v>0.51241576366017449</v>
      </c>
      <c r="D30" s="40">
        <f t="shared" ref="D30:E30" si="29">D$17*$H14+1</f>
        <v>1.0452067650803138</v>
      </c>
      <c r="E30" s="40">
        <f t="shared" si="29"/>
        <v>0.38908864155487133</v>
      </c>
      <c r="F30" s="40">
        <f t="shared" ref="F30:G30" si="30">F$17*$N14+1</f>
        <v>1.0952663775728797</v>
      </c>
      <c r="G30" s="40">
        <f t="shared" si="30"/>
        <v>0.36834216890410265</v>
      </c>
    </row>
    <row r="31" spans="1:7" x14ac:dyDescent="0.35">
      <c r="A31">
        <f>A15</f>
        <v>180</v>
      </c>
      <c r="B31" s="40">
        <f>B$17*$B15+1</f>
        <v>1.0410856248573284</v>
      </c>
      <c r="C31" s="40">
        <f t="shared" si="22"/>
        <v>0.4923147979280591</v>
      </c>
      <c r="D31" s="40">
        <f t="shared" ref="D31:E31" si="31">D$17*$H15+1</f>
        <v>1.047412380674696</v>
      </c>
      <c r="E31" s="40">
        <f t="shared" si="31"/>
        <v>0.35928258008203573</v>
      </c>
      <c r="F31" s="40">
        <f t="shared" ref="F31:G31" si="32">F$17*$N15+1</f>
        <v>1.1088758600832911</v>
      </c>
      <c r="G31" s="40">
        <f t="shared" si="32"/>
        <v>0.27810533589040309</v>
      </c>
    </row>
    <row r="32" spans="1:7" x14ac:dyDescent="0.35">
      <c r="B32" s="40"/>
    </row>
    <row r="33" spans="1:9" x14ac:dyDescent="0.35">
      <c r="B33" s="40"/>
    </row>
    <row r="34" spans="1:9" x14ac:dyDescent="0.35">
      <c r="A34" t="s">
        <v>24</v>
      </c>
      <c r="B34" s="40" cm="1">
        <f t="array" ref="B34">SUMSQ(B19:B31-E3:E15)</f>
        <v>2.9558462395546791E-4</v>
      </c>
      <c r="C34" s="40" cm="1">
        <f t="array" ref="C34">SUMSQ(C19:C31-F3:F15)</f>
        <v>3.8993089764120417E-3</v>
      </c>
      <c r="D34" s="40" cm="1">
        <f t="array" ref="D34">SUMSQ(D19:D31-K3:K15)</f>
        <v>2.2312855361439504E-3</v>
      </c>
      <c r="E34" s="40" cm="1">
        <f t="array" ref="E34">SUMSQ(E19:E31-L3:L15)</f>
        <v>1.33670350545644E-3</v>
      </c>
      <c r="F34" s="40" cm="1">
        <f t="array" ref="F34">SUMSQ(F19:F31-Q3:Q15)</f>
        <v>8.6303983354936377E-4</v>
      </c>
      <c r="G34" s="40" cm="1">
        <f t="array" ref="G34">SUMSQ(G19:G31-R3:R15)</f>
        <v>2.2782917517186131E-3</v>
      </c>
      <c r="I34" s="40">
        <f>SUM(B34:G34)</f>
        <v>1.0904214227235878E-2</v>
      </c>
    </row>
    <row r="35" spans="1:9" x14ac:dyDescent="0.35">
      <c r="B35" s="40"/>
    </row>
    <row r="36" spans="1:9" x14ac:dyDescent="0.35">
      <c r="A36" t="s">
        <v>25</v>
      </c>
      <c r="B36">
        <f>RSQ(E3:E15,B19:B31)</f>
        <v>0.88304099960885407</v>
      </c>
      <c r="C36">
        <f>RSQ(F3:F15,C19:C31)</f>
        <v>0.99604290902663228</v>
      </c>
      <c r="D36">
        <f>RSQ(K3:K15,D19:D31)</f>
        <v>0.62757379642202737</v>
      </c>
      <c r="E36">
        <f>RSQ(L3:L15,E19:E31)</f>
        <v>0.99749743855027906</v>
      </c>
      <c r="F36">
        <f>RSQ(Q3:Q15,F19:F31)</f>
        <v>0.94624813701790955</v>
      </c>
      <c r="G36">
        <f>RSQ(R3:R15,G19:G31)</f>
        <v>0.99645156389912359</v>
      </c>
    </row>
  </sheetData>
  <mergeCells count="3">
    <mergeCell ref="M1:R1"/>
    <mergeCell ref="A1:F1"/>
    <mergeCell ref="G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Lluc Aresté Saló</dc:creator>
  <cp:lastModifiedBy>Lluc Aresté Saló</cp:lastModifiedBy>
  <dcterms:created xsi:type="dcterms:W3CDTF">2015-06-05T18:17:20Z</dcterms:created>
  <dcterms:modified xsi:type="dcterms:W3CDTF">2023-07-31T14:10:25Z</dcterms:modified>
</cp:coreProperties>
</file>