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laladur_upv_edu_es/Documents/Microsoft Teams Chat Files/"/>
    </mc:Choice>
  </mc:AlternateContent>
  <xr:revisionPtr revIDLastSave="522" documentId="8_{477EA397-8A02-6D4F-AFF9-66BD38FFEC11}" xr6:coauthVersionLast="47" xr6:coauthVersionMax="47" xr10:uidLastSave="{5BE82B7D-0D97-FB4D-A091-B2D0B8B6D328}"/>
  <bookViews>
    <workbookView xWindow="7620" yWindow="-21100" windowWidth="28740" windowHeight="21100" xr2:uid="{00000000-000D-0000-FFFF-FFFF00000000}"/>
  </bookViews>
  <sheets>
    <sheet name="MÒDUL" sheetId="2" r:id="rId1"/>
    <sheet name="SPRINTS" sheetId="9" r:id="rId2"/>
    <sheet name="RA-1" sheetId="3" r:id="rId3"/>
    <sheet name="RA-2" sheetId="1" r:id="rId4"/>
    <sheet name="RA-3" sheetId="4" r:id="rId5"/>
    <sheet name="RA-4" sheetId="6" r:id="rId6"/>
    <sheet name="RA-5" sheetId="7" r:id="rId7"/>
    <sheet name="RA-6" sheetId="8" r:id="rId8"/>
  </sheets>
  <definedNames>
    <definedName name="_xlnm._FilterDatabase" localSheetId="1" hidden="1">SPRINTS!$A$2:$G$40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8" l="1"/>
  <c r="C7" i="7"/>
  <c r="C7" i="6"/>
  <c r="C7" i="4"/>
  <c r="C7" i="1"/>
  <c r="C7" i="3"/>
  <c r="L11" i="6"/>
  <c r="L17" i="4"/>
  <c r="M15" i="8"/>
  <c r="M14" i="8"/>
  <c r="M13" i="8"/>
  <c r="M12" i="8"/>
  <c r="M11" i="8"/>
  <c r="M10" i="8"/>
  <c r="M14" i="7"/>
  <c r="M13" i="7"/>
  <c r="M12" i="7"/>
  <c r="M11" i="7"/>
  <c r="M10" i="7"/>
  <c r="G40" i="9"/>
  <c r="N15" i="7" s="1"/>
  <c r="G33" i="9"/>
  <c r="M16" i="7" s="1"/>
  <c r="G25" i="9"/>
  <c r="L16" i="6" s="1"/>
  <c r="G16" i="9"/>
  <c r="K11" i="1" s="1"/>
  <c r="G8" i="9"/>
  <c r="J11" i="3" s="1"/>
  <c r="B2" i="9"/>
  <c r="H16" i="2"/>
  <c r="N10" i="1" l="1"/>
  <c r="N12" i="6"/>
  <c r="N15" i="6"/>
  <c r="N16" i="4"/>
  <c r="N16" i="1"/>
  <c r="N16" i="6"/>
  <c r="N17" i="4"/>
  <c r="N17" i="1"/>
  <c r="N10" i="4"/>
  <c r="N18" i="1"/>
  <c r="N10" i="6"/>
  <c r="N11" i="4"/>
  <c r="N11" i="1"/>
  <c r="I11" i="1" s="1"/>
  <c r="N11" i="6"/>
  <c r="N12" i="4"/>
  <c r="N12" i="1"/>
  <c r="N13" i="4"/>
  <c r="N13" i="1"/>
  <c r="N13" i="6"/>
  <c r="N14" i="4"/>
  <c r="N14" i="1"/>
  <c r="N14" i="6"/>
  <c r="N15" i="4"/>
  <c r="N15" i="1"/>
  <c r="M15" i="7"/>
  <c r="L10" i="4"/>
  <c r="L10" i="6"/>
  <c r="L11" i="4"/>
  <c r="L12" i="4"/>
  <c r="L12" i="6"/>
  <c r="L13" i="4"/>
  <c r="L13" i="6"/>
  <c r="L14" i="4"/>
  <c r="L14" i="6"/>
  <c r="L15" i="4"/>
  <c r="L15" i="6"/>
  <c r="L16" i="4"/>
  <c r="I15" i="7"/>
  <c r="N16" i="7"/>
  <c r="N11" i="8"/>
  <c r="N10" i="7"/>
  <c r="N14" i="8"/>
  <c r="N12" i="8"/>
  <c r="N11" i="7"/>
  <c r="N10" i="8"/>
  <c r="N12" i="7"/>
  <c r="N15" i="8"/>
  <c r="N13" i="7"/>
  <c r="N14" i="7"/>
  <c r="N13" i="8"/>
  <c r="I10" i="6"/>
  <c r="K12" i="1"/>
  <c r="K13" i="1"/>
  <c r="K14" i="1"/>
  <c r="J16" i="3"/>
  <c r="J10" i="3"/>
  <c r="J14" i="3"/>
  <c r="K15" i="1"/>
  <c r="J13" i="3"/>
  <c r="J12" i="3"/>
  <c r="I11" i="3"/>
  <c r="K17" i="1"/>
  <c r="J15" i="3"/>
  <c r="I15" i="3" s="1"/>
  <c r="K16" i="1"/>
  <c r="K10" i="1"/>
  <c r="K18" i="1"/>
  <c r="I12" i="8" l="1"/>
  <c r="I16" i="7"/>
  <c r="I12" i="7"/>
  <c r="I13" i="1"/>
  <c r="I17" i="4"/>
  <c r="I16" i="3"/>
  <c r="I16" i="1"/>
  <c r="I14" i="6"/>
  <c r="I13" i="6"/>
  <c r="I12" i="4"/>
  <c r="I15" i="4"/>
  <c r="I13" i="4"/>
  <c r="I16" i="4"/>
  <c r="I17" i="1"/>
  <c r="I13" i="7"/>
  <c r="I16" i="6"/>
  <c r="I10" i="4"/>
  <c r="I15" i="6"/>
  <c r="I14" i="4"/>
  <c r="I13" i="3"/>
  <c r="I12" i="3"/>
  <c r="I10" i="1"/>
  <c r="I11" i="4"/>
  <c r="I10" i="8"/>
  <c r="I11" i="6"/>
  <c r="I11" i="7"/>
  <c r="I18" i="1"/>
  <c r="I13" i="8"/>
  <c r="I14" i="8"/>
  <c r="I14" i="7"/>
  <c r="I10" i="7"/>
  <c r="I11" i="8"/>
  <c r="I12" i="6"/>
  <c r="I15" i="8"/>
  <c r="I15" i="1"/>
  <c r="I14" i="1"/>
  <c r="I12" i="1"/>
  <c r="I10" i="3"/>
  <c r="I14" i="3"/>
  <c r="H11" i="8" l="1"/>
  <c r="H12" i="8"/>
  <c r="H13" i="8"/>
  <c r="H14" i="8"/>
  <c r="H15" i="8"/>
  <c r="H11" i="7"/>
  <c r="H12" i="7"/>
  <c r="H13" i="7"/>
  <c r="H14" i="7"/>
  <c r="H15" i="7"/>
  <c r="H16" i="7"/>
  <c r="H11" i="6"/>
  <c r="H12" i="6"/>
  <c r="H13" i="6"/>
  <c r="H14" i="6"/>
  <c r="H15" i="6"/>
  <c r="H16" i="6"/>
  <c r="H11" i="4"/>
  <c r="H12" i="4"/>
  <c r="H13" i="4"/>
  <c r="H14" i="4"/>
  <c r="H15" i="4"/>
  <c r="H16" i="4"/>
  <c r="H17" i="4"/>
  <c r="H11" i="1"/>
  <c r="H12" i="1"/>
  <c r="H13" i="1"/>
  <c r="H14" i="1"/>
  <c r="H15" i="1"/>
  <c r="H16" i="1"/>
  <c r="H17" i="1"/>
  <c r="H18" i="1"/>
  <c r="G17" i="3"/>
  <c r="H11" i="3"/>
  <c r="H12" i="3"/>
  <c r="H13" i="3"/>
  <c r="G16" i="8"/>
  <c r="G17" i="7"/>
  <c r="H10" i="7"/>
  <c r="G17" i="6"/>
  <c r="H10" i="8" l="1"/>
  <c r="H16" i="8" s="1"/>
  <c r="F6" i="8" s="1"/>
  <c r="I16" i="8"/>
  <c r="D2" i="8" s="1"/>
  <c r="H17" i="7"/>
  <c r="F6" i="7" s="1"/>
  <c r="I17" i="7"/>
  <c r="D2" i="7" s="1"/>
  <c r="I14" i="2" s="1"/>
  <c r="I17" i="6"/>
  <c r="D2" i="6" s="1"/>
  <c r="I13" i="2" s="1"/>
  <c r="H10" i="6"/>
  <c r="H17" i="6" s="1"/>
  <c r="F6" i="6" s="1"/>
  <c r="C2" i="8" l="1"/>
  <c r="I15" i="2"/>
  <c r="C2" i="7"/>
  <c r="C2" i="6"/>
  <c r="G18" i="4" l="1"/>
  <c r="H10" i="4"/>
  <c r="H16" i="3"/>
  <c r="H15" i="3"/>
  <c r="H14" i="3"/>
  <c r="H10" i="3"/>
  <c r="H10" i="1"/>
  <c r="G19" i="1"/>
  <c r="H18" i="4" l="1"/>
  <c r="F6" i="4" s="1"/>
  <c r="I18" i="4"/>
  <c r="D2" i="4" s="1"/>
  <c r="I12" i="2" s="1"/>
  <c r="H19" i="1"/>
  <c r="F6" i="1" s="1"/>
  <c r="I19" i="1"/>
  <c r="D2" i="1" s="1"/>
  <c r="I11" i="2" s="1"/>
  <c r="H17" i="3"/>
  <c r="F6" i="3" s="1"/>
  <c r="I17" i="3"/>
  <c r="D2" i="3" s="1"/>
  <c r="I10" i="2" s="1"/>
  <c r="I16" i="2" l="1"/>
  <c r="C2" i="4"/>
  <c r="C2" i="1"/>
  <c r="C2" i="3"/>
  <c r="D2" i="2" l="1"/>
  <c r="A2" i="2" s="1"/>
  <c r="G6" i="2" l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<sst xmlns="http://schemas.openxmlformats.org/spreadsheetml/2006/main" count="564" uniqueCount="230">
  <si>
    <t>Nota Mòdul</t>
  </si>
  <si>
    <t>Nota Empresa</t>
  </si>
  <si>
    <t>Nota Aula</t>
  </si>
  <si>
    <t>Senyal</t>
  </si>
  <si>
    <t>Mínim</t>
  </si>
  <si>
    <t>Foto</t>
  </si>
  <si>
    <t>Roig</t>
  </si>
  <si>
    <t>Ambar</t>
  </si>
  <si>
    <t>Verd</t>
  </si>
  <si>
    <t>Emplenar</t>
  </si>
  <si>
    <t>Ponderació</t>
  </si>
  <si>
    <t>RAs</t>
  </si>
  <si>
    <t>Aconseguit</t>
  </si>
  <si>
    <t>RA 1</t>
  </si>
  <si>
    <t>RA 2</t>
  </si>
  <si>
    <t>RA 3</t>
  </si>
  <si>
    <t>Descriptor</t>
  </si>
  <si>
    <t>Excel·lent (4)</t>
  </si>
  <si>
    <t>Bé (3)</t>
  </si>
  <si>
    <t>Suficient (2)</t>
  </si>
  <si>
    <t>Insuficient (1)</t>
  </si>
  <si>
    <t>Nom</t>
  </si>
  <si>
    <t>Items</t>
  </si>
  <si>
    <t>Progrés</t>
  </si>
  <si>
    <t>Evidència 1</t>
  </si>
  <si>
    <t>Evidència 3</t>
  </si>
  <si>
    <t>TOTALS</t>
  </si>
  <si>
    <t>RA - 2</t>
  </si>
  <si>
    <t>RA - 1</t>
  </si>
  <si>
    <t>RA 5</t>
  </si>
  <si>
    <t>RA 6</t>
  </si>
  <si>
    <t>Mòdul 0615</t>
  </si>
  <si>
    <t>RA 4</t>
  </si>
  <si>
    <t>RA - 4</t>
  </si>
  <si>
    <t>RA - 5</t>
  </si>
  <si>
    <t>RA - 3</t>
  </si>
  <si>
    <t>RA2. Crea interfícies Web homogenis definint i aplicant estils</t>
  </si>
  <si>
    <t>RA1. Planifica la creació d'una interfície web tot valorant i aplicant especificacions de disseny</t>
  </si>
  <si>
    <t>RA3. Prepara arxius multimèdia per a la Web, analitzant-ne les característiques i manejant eines específiques</t>
  </si>
  <si>
    <t>RA4. Integra contingut multimèdia en documents web valorant-ne l'aportació i seleccionant adequadament els elements interactius</t>
  </si>
  <si>
    <t>RA5. Desenvolupa interfícies web accessibles, analitzant les pautes establertes i aplicant tècniques de verificació</t>
  </si>
  <si>
    <t>RA6. Desenvolupa interfícies web amigables analitzant i aplicant les pautes d'usabilitat establertes</t>
  </si>
  <si>
    <t>RA - 6</t>
  </si>
  <si>
    <t>a) S'ha reconegut la importància de la comunicació visual i els principis bàsics.</t>
  </si>
  <si>
    <t>b) S'han analitzat i seleccionat els colors i tipografies adequats per visualitzar-los en pantalla.</t>
  </si>
  <si>
    <t>c) S'han analitzat alternatives per a la presentació de la informació a documents Web.</t>
  </si>
  <si>
    <t>d) S'ha valorat la importància de definir i aplicar la guia d'estil al desenvolupament d'una aplicació web.</t>
  </si>
  <si>
    <t>e) S'han utilitzat i valorat diferents aplicacions per al disseny de documents web.</t>
  </si>
  <si>
    <t>f) S'han utilitzat marcs, taules i capes per presentar la informació de manera ordenada.</t>
  </si>
  <si>
    <t>g) S'han creat i utilitzat plantilles de disseny.</t>
  </si>
  <si>
    <t>a) S'han reconegut les possibilitats de modificar les etiquetes HTML.</t>
  </si>
  <si>
    <t>b) S'han definit estils de manera directa.</t>
  </si>
  <si>
    <t>c) S'han definit i associat estils globals a fulls externs.</t>
  </si>
  <si>
    <t>d) Shan definit fulls destils alternatius.</t>
  </si>
  <si>
    <t>e) S'han redefinit estils.</t>
  </si>
  <si>
    <t>f) S'han identificat les diferents propietats de cada element.</t>
  </si>
  <si>
    <t>g) Shan creat classes destils.</t>
  </si>
  <si>
    <t>h) S'han fet servir eines de validació de fulls d'estils.</t>
  </si>
  <si>
    <t>i) S'ha utilitzat i s'ha actualitzat la guia d'estil.</t>
  </si>
  <si>
    <t>a) S'han reconegut les implicacions de les llicències i els drets d'autor en l'ús de material multimèdia.</t>
  </si>
  <si>
    <t>b) S'han identificat els formats d'imatge, àudio i vídeo que cal utilitzar.</t>
  </si>
  <si>
    <t>c) S'han analitzat les eines disponibles per generar contingut multimèdia.</t>
  </si>
  <si>
    <t>d) S'han fet servir eines per al tractament digital de la imatge.</t>
  </si>
  <si>
    <t>e) S'han utilitzat eines per manipular àudio i vídeo.</t>
  </si>
  <si>
    <t>f) S'han fet animacions a partir d'imatges fixes.</t>
  </si>
  <si>
    <t>g) S'han importat i exportat imatges, àudio i vídeo en diversos formats segons la finalitat.</t>
  </si>
  <si>
    <t>h) S'ha aplicat la guia d'estil.</t>
  </si>
  <si>
    <t>a) S'han reconegut i analitzat les tecnologies relacionades amb la inclusió de contingut multimèdia i interactiu.</t>
  </si>
  <si>
    <t>b) S'han identificat les necessitats específiques de configuració dels navegadors web per suportar contingut multimèdia i interactiu.</t>
  </si>
  <si>
    <t>c) S'han utilitzat eines gràfiques per al desenvolupament de contingut multimèdia interactiu.</t>
  </si>
  <si>
    <t>d) S'ha analitzat el codi generat per les eines de desenvolupament de contingut interactiu.</t>
  </si>
  <si>
    <t>e) S'han afegit elements multimèdia a documents web.</t>
  </si>
  <si>
    <t>f) S'ha afegit interactivitat a elements d'un document web.</t>
  </si>
  <si>
    <t>g) S'ha verificat el funcionament dels elements multimèdia i interactius a diferents navegadors.</t>
  </si>
  <si>
    <t>a) S'ha reconegut la necessitat de dissenyar webs accessibles.</t>
  </si>
  <si>
    <t>b) S'ha analitzat l'accessibilitat de documents web diferents.</t>
  </si>
  <si>
    <t>c) S'han identificat les pautes principals d'accessibilitat al contingut.</t>
  </si>
  <si>
    <t>d) S'han analitzat les possibles errades segons els punts de verificació de prioritat.</t>
  </si>
  <si>
    <t>e) S'ha aconseguit el nivell de conformitat desitjat.</t>
  </si>
  <si>
    <t>f) S'han verificat els nivells assolits mitjançant l'ús de tests externs.</t>
  </si>
  <si>
    <t>g) S'ha verificat la visualització de la interfície amb diferents navegadores i tecnologies.</t>
  </si>
  <si>
    <t>a) S'ha analitzat la usabilitat de diferents documents web.</t>
  </si>
  <si>
    <t>b) S'ha valorat la importància de l'ús d'estàndards en la creació de documents web.</t>
  </si>
  <si>
    <t>c) S'ha modificat la interfície web per adequar-lo a l'objectiu que persegueixi i als usuaris a qui va dirigit.</t>
  </si>
  <si>
    <t>d) S'ha verificat la facilitat de navegació d'un document web mitjançant diferents perifèrics.</t>
  </si>
  <si>
    <t>e) S'han analitzat tècniques diferents per verificar la usabilitat d'un document web.</t>
  </si>
  <si>
    <t>f) S'ha verificat la usabilitat de la interfície web creada a diferents navegadores i tecnologies.</t>
  </si>
  <si>
    <t>Criteri</t>
  </si>
  <si>
    <t>%</t>
  </si>
  <si>
    <t>SPRINT 1</t>
  </si>
  <si>
    <t>SPRINT 2</t>
  </si>
  <si>
    <t>SPRINT 3</t>
  </si>
  <si>
    <t>SPRINT 4</t>
  </si>
  <si>
    <t>SPRINT 5</t>
  </si>
  <si>
    <t>Evidencia 2</t>
  </si>
  <si>
    <t>Evidència 4</t>
  </si>
  <si>
    <t>Evidència 5</t>
  </si>
  <si>
    <t>Nota</t>
  </si>
  <si>
    <t>Principis de disseny i percepció visual (RA1.a)</t>
  </si>
  <si>
    <t>Paleta de colors i tipografia (RA1.b)</t>
  </si>
  <si>
    <t>Estructuració i alternatives (RA1.c + RA1.f)</t>
  </si>
  <si>
    <t>Guia d'estil i aplicació (RA1.d)</t>
  </si>
  <si>
    <t>Eines i plantilles (RA1.e + RA1.g)</t>
  </si>
  <si>
    <t>Aplica principis complets de percepció visual amb justificació tècnica i solucions innovadores</t>
  </si>
  <si>
    <t>Aplica la majoria de principis amb bona justificació</t>
  </si>
  <si>
    <t>Principis bàsics aplicats amb explicació simple</t>
  </si>
  <si>
    <t>Pocs principis o explicació inadequada</t>
  </si>
  <si>
    <t>Paleta accessible amb proves de contrast i tipografia optimitzada per pantalla</t>
  </si>
  <si>
    <t>Colors coherents i tipografia adequada</t>
  </si>
  <si>
    <t>Selecció bàsica de colors i fonts estàndard</t>
  </si>
  <si>
    <t>Colors inadequats o tipografia poc legible</t>
  </si>
  <si>
    <t>Proposa múltiples alternatives amb maquetació perfectament organitzada</t>
  </si>
  <si>
    <t>Presenta 2-3 alternatives amb bona estructura</t>
  </si>
  <si>
    <t>Una alternativa clara amb organització acceptable</t>
  </si>
  <si>
    <t>Sense alternatives o maquetació confusa</t>
  </si>
  <si>
    <t>Guia completa aplicada consistentment a tots els mockups</t>
  </si>
  <si>
    <t>Guia detallada aplicada al 90% dels elements</t>
  </si>
  <si>
    <t>Guia bàsica amb aplicació parcial</t>
  </si>
  <si>
    <t>Guia incompleta o aplicació inconsistent</t>
  </si>
  <si>
    <t>Domina múltiples eines amb plantilles modulars reutilitzables</t>
  </si>
  <si>
    <t>Bon ús d'eines amb plantilles ben definides</t>
  </si>
  <si>
    <t>Ús bàsic d'eines amb plantilla simple</t>
  </si>
  <si>
    <t>Eines limitades sense plantilles adequades</t>
  </si>
  <si>
    <t>Evidència</t>
  </si>
  <si>
    <t>Proposta de disseny web completa</t>
  </si>
  <si>
    <t>HTML semàntic i personalització (RA2.a + RA2.b)</t>
  </si>
  <si>
    <t>HTML semàntic amb microdata i estils directes justificats</t>
  </si>
  <si>
    <t>HTML semàntic correcte amb alguns estils directes apropiats</t>
  </si>
  <si>
    <t>HTML bàsic amb etiquetes estàndard</t>
  </si>
  <si>
    <t>HTML incorrecte o abús d'estils en línia</t>
  </si>
  <si>
    <t>Arquitectura CSS i fulls externs (RA2.c + RA2.e)</t>
  </si>
  <si>
    <t>CSS organitzat en múltiples fulls amb redefinició dinàmica</t>
  </si>
  <si>
    <t>Full d'estil ben estructurat amb adaptacions</t>
  </si>
  <si>
    <t>Full d'estil bàsic però funcional</t>
  </si>
  <si>
    <t>CSS desorganitzat o estàtic</t>
  </si>
  <si>
    <t>Estils alternatius i propietats (RA2.d + RA2.f)</t>
  </si>
  <si>
    <t>Temes múltiples amb propietats CSS avançades (Grid, Flexbox, animacions)</t>
  </si>
  <si>
    <t>Mode fosc/clar amb bon ús de propietats modernes</t>
  </si>
  <si>
    <t>Estil alternatiu bàsic amb propietats estàndard</t>
  </si>
  <si>
    <t>Sense alternatives o propietats limitades</t>
  </si>
  <si>
    <t>Classes i reutilització (RA2.g)</t>
  </si>
  <si>
    <t>Sistema de classes consistent amb metodologia BEM/OOCSS</t>
  </si>
  <si>
    <t>Classes ben organitzades i reutilitzables</t>
  </si>
  <si>
    <t>Classes bàsiques amb certa reutilització</t>
  </si>
  <si>
    <t>Classes desordenades o repetitives</t>
  </si>
  <si>
    <t>Validació i manteniment (RA2.h + RA2.i)</t>
  </si>
  <si>
    <t>CSS validat sense errors i guia d'estil actualitzada</t>
  </si>
  <si>
    <t>Validació correcta amb guia mantinguda</t>
  </si>
  <si>
    <t>Validació bàsica amb guia actualitzada</t>
  </si>
  <si>
    <t>Errors de validació o guia obsoleta</t>
  </si>
  <si>
    <t>Interfície web implementada amb estils</t>
  </si>
  <si>
    <t>Contingut multimèdia 3D integrat i interactiu</t>
  </si>
  <si>
    <t>Gestió multimèdia i drets (RA3.a + RA3.b)</t>
  </si>
  <si>
    <t>Tots els formats optimitzats amb llicències documentades i fonts citades</t>
  </si>
  <si>
    <t>Formats adequats amb llicències respectades</t>
  </si>
  <si>
    <t>Formats estàndard amb coneixement bàsic de llicències</t>
  </si>
  <si>
    <t>Formats inadequats o descuido en drets d'autor</t>
  </si>
  <si>
    <t>Tractament i edició de contingut (RA3.c + RA3.d + RA3.e)</t>
  </si>
  <si>
    <t>Workflow complet amb múltiples eines per imatges, àudio i vídeo</t>
  </si>
  <si>
    <t>Bon tractament de diferents formats multimèdia</t>
  </si>
  <si>
    <t>Edició bàsica però efectiva</t>
  </si>
  <si>
    <t>Tractament inadequat o eines limitades</t>
  </si>
  <si>
    <t>Animacions i exportació (RA3.f + RA3.g + RA3.h)</t>
  </si>
  <si>
    <t>Animacions fluides amb conversions optimitzades seguint la guia d'estil</t>
  </si>
  <si>
    <t>Animacions efectives amb gestió correcta de formats</t>
  </si>
  <si>
    <t>Animacions simples amb conversions bàsiques</t>
  </si>
  <si>
    <t>Animacions pobres o problemes en formats</t>
  </si>
  <si>
    <t>Tecnologies 3D i compatibilitat (RA4.a + RA4.b)</t>
  </si>
  <si>
    <t>A-Frame expertament integrat amb compatibilitat total i fallbacks</t>
  </si>
  <si>
    <t>A-Frame funcional compatible amb navegadors principals</t>
  </si>
  <si>
    <t>A-Frame bàsic funcional en navegadors estàndard</t>
  </si>
  <si>
    <t>Integració deficient o problemes de compatibilitat</t>
  </si>
  <si>
    <t>Desenvolupament i optimització 3D (RA4.c + RA4.d)</t>
  </si>
  <si>
    <t>Eines 3D professionals amb codi optimitzat i documentat</t>
  </si>
  <si>
    <t>Eines 3D adequades amb codi revisat</t>
  </si>
  <si>
    <t>Creació 3D simple amb codi funcional</t>
  </si>
  <si>
    <t>Eines inadequades o codi sense revisar</t>
  </si>
  <si>
    <t>Integració i interactivitat (RA4.e + RA4.f + RA4.g)</t>
  </si>
  <si>
    <t>Elements multimèdia integrats amb múltiples interaccions testades en 5+ navegadors</t>
  </si>
  <si>
    <t>Bona integració amb interaccions variades en 3-4 navegadors</t>
  </si>
  <si>
    <t>Integració bàsica amb interacció simple en navegadors principals</t>
  </si>
  <si>
    <t>Problemes d'integració o interactivitat limitada</t>
  </si>
  <si>
    <t>Fonaments d'accessibilitat (RA5.a + RA5.b)</t>
  </si>
  <si>
    <t>Argumenta la importància amb auditoria completa d'accessibilitat</t>
  </si>
  <si>
    <t>Comprèn la necessitat amb anàlisi detallada de barreres</t>
  </si>
  <si>
    <t>Coneixement bàsic amb revisió d'accessibilitat</t>
  </si>
  <si>
    <t>Poca consciència o anàlisi superficial</t>
  </si>
  <si>
    <t>Implementació WCAG (RA5.c + RA5.d + RA5.e)</t>
  </si>
  <si>
    <t>WCAG 2.1 AA complet amb errors crítics resolts i prioritització</t>
  </si>
  <si>
    <t>Compleix la majoria de WCAG AA amb errors importants resolts</t>
  </si>
  <si>
    <t>Criteris WCAG A amb alguns errors corregits</t>
  </si>
  <si>
    <t>Pocs criteris WCAG o errors crítics sense resoldre</t>
  </si>
  <si>
    <t>Verificació d'accessibilitat (RA5.f + RA5.g)</t>
  </si>
  <si>
    <t>Múltiples eines de test i compatible amb tecnologies assistives</t>
  </si>
  <si>
    <t>Eines automatitzades amb compatibilitat en navegadors principals</t>
  </si>
  <si>
    <t>Tests bàsics funcionals en navegadors estàndard</t>
  </si>
  <si>
    <t>Sense validació externa o problemes de compatibilitat</t>
  </si>
  <si>
    <t>Anàlisi d'usabilitat i adequació (RA6.a + RA6.c)</t>
  </si>
  <si>
    <t>Tests d'usuari reals amb interfície alineada als objectius</t>
  </si>
  <si>
    <t>Anàlisi heurística amb bona adequació</t>
  </si>
  <si>
    <t>Revisió bàsica amb adequació acceptable</t>
  </si>
  <si>
    <t>Anàlisi superficial o desalineament</t>
  </si>
  <si>
    <t>Estàndards i navegació (RA6.b + RA6.d + RA6.e)</t>
  </si>
  <si>
    <t>Estàndards de la indústria amb navegació intuïtiva i verificació múltiple</t>
  </si>
  <si>
    <t>Estàndards reconeguts amb navegació clara</t>
  </si>
  <si>
    <t>Estàndards bàsics amb navegació funcional</t>
  </si>
  <si>
    <t>Ignora estàndards o navegació confusa</t>
  </si>
  <si>
    <t>Web accessible i usable</t>
  </si>
  <si>
    <t>Integració tècnica</t>
  </si>
  <si>
    <t>Tots els RA integrats harmònicament sense contradiccions</t>
  </si>
  <si>
    <t>Bona integració amb xicotetes incoherències</t>
  </si>
  <si>
    <t>Integració acceptable amb alguns problemes</t>
  </si>
  <si>
    <t>Integració deficient entre components</t>
  </si>
  <si>
    <t>Documentació completa</t>
  </si>
  <si>
    <t>README exemplar, codi comentat, diagrames tècnics, llicències</t>
  </si>
  <si>
    <t>Documentació completa i clara</t>
  </si>
  <si>
    <t>Documentació bàsica suficient</t>
  </si>
  <si>
    <t>Documentació inadequada o confusa</t>
  </si>
  <si>
    <t>Funcionament global</t>
  </si>
  <si>
    <t>Escape room complet, robust i sense errors</t>
  </si>
  <si>
    <t>Funcionalitat completa amb errors menors</t>
  </si>
  <si>
    <t>Funcionalitat principal operativa</t>
  </si>
  <si>
    <t>Funcionalitat limitada o inestable</t>
  </si>
  <si>
    <t>Presentació i defensa</t>
  </si>
  <si>
    <t>Presentació professional amb demo en viu impecable</t>
  </si>
  <si>
    <t>Presentació clara amb demo funcional</t>
  </si>
  <si>
    <t>Presentació adequada amb demo bàsica</t>
  </si>
  <si>
    <t>Presentació desorganitzada o demo fallida</t>
  </si>
  <si>
    <t>Projecte final integrat i documentat</t>
  </si>
  <si>
    <t>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</si>
</sst>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24"/>
      <color theme="1"/>
      <name val="Open Sans Regular"/>
    </font>
    <font>
      <sz val="11"/>
      <color theme="1"/>
      <name val="Open Sans Regular"/>
    </font>
    <font>
      <b/>
      <sz val="24"/>
      <color theme="1"/>
      <name val="Open Sans Regular"/>
    </font>
    <font>
      <b/>
      <sz val="11"/>
      <color theme="0"/>
      <name val="Open Sans Regular"/>
    </font>
    <font>
      <b/>
      <sz val="11"/>
      <color rgb="FF000000"/>
      <name val="Open Sans Regular"/>
    </font>
    <font>
      <b/>
      <sz val="12"/>
      <color theme="0"/>
      <name val="Open Sans Regular"/>
    </font>
    <font>
      <sz val="36"/>
      <color theme="1"/>
      <name val="Open Sans Regular"/>
    </font>
    <font>
      <sz val="12"/>
      <color theme="1"/>
      <name val="Open Sans Regular"/>
    </font>
    <font>
      <b/>
      <sz val="14"/>
      <color theme="1"/>
      <name val="Open Sans Regular"/>
    </font>
    <font>
      <b/>
      <sz val="36"/>
      <color theme="1"/>
      <name val="Open Sans Regular"/>
    </font>
    <font>
      <sz val="8"/>
      <name val="Aptos Narrow"/>
      <family val="2"/>
      <scheme val="minor"/>
    </font>
    <font>
      <b/>
      <sz val="11"/>
      <color rgb="FFFFFFFF"/>
      <name val="Open Sans Regular"/>
      <charset val="1"/>
    </font>
    <font>
      <b/>
      <sz val="11"/>
      <color rgb="FF000000"/>
      <name val="Open Sans Regular"/>
      <charset val="1"/>
    </font>
    <font>
      <sz val="11"/>
      <color rgb="FF000000"/>
      <name val="Open Sans Regular"/>
      <charset val="1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4747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2" borderId="8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0" borderId="9" xfId="0" applyFont="1" applyBorder="1"/>
    <xf numFmtId="9" fontId="2" fillId="0" borderId="2" xfId="0" applyNumberFormat="1" applyFont="1" applyBorder="1"/>
    <xf numFmtId="0" fontId="2" fillId="0" borderId="2" xfId="0" applyFont="1" applyBorder="1"/>
    <xf numFmtId="0" fontId="5" fillId="5" borderId="4" xfId="0" applyFont="1" applyFill="1" applyBorder="1" applyAlignment="1">
      <alignment horizontal="center"/>
    </xf>
    <xf numFmtId="0" fontId="2" fillId="0" borderId="8" xfId="0" applyFont="1" applyBorder="1"/>
    <xf numFmtId="9" fontId="2" fillId="0" borderId="1" xfId="0" applyNumberFormat="1" applyFont="1" applyBorder="1"/>
    <xf numFmtId="0" fontId="2" fillId="0" borderId="1" xfId="0" applyFont="1" applyBorder="1"/>
    <xf numFmtId="0" fontId="6" fillId="2" borderId="6" xfId="0" applyFont="1" applyFill="1" applyBorder="1" applyAlignment="1">
      <alignment horizontal="center"/>
    </xf>
    <xf numFmtId="9" fontId="2" fillId="6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6" xfId="0" applyFont="1" applyFill="1" applyBorder="1"/>
    <xf numFmtId="0" fontId="4" fillId="4" borderId="10" xfId="0" applyFont="1" applyFill="1" applyBorder="1" applyAlignment="1">
      <alignment horizontal="center"/>
    </xf>
    <xf numFmtId="9" fontId="2" fillId="3" borderId="7" xfId="0" applyNumberFormat="1" applyFont="1" applyFill="1" applyBorder="1"/>
    <xf numFmtId="0" fontId="4" fillId="4" borderId="1" xfId="0" applyFont="1" applyFill="1" applyBorder="1"/>
    <xf numFmtId="0" fontId="8" fillId="0" borderId="0" xfId="0" applyFont="1"/>
    <xf numFmtId="0" fontId="6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2" fontId="2" fillId="6" borderId="18" xfId="0" applyNumberFormat="1" applyFont="1" applyFill="1" applyBorder="1" applyAlignment="1">
      <alignment horizontal="center"/>
    </xf>
    <xf numFmtId="2" fontId="2" fillId="3" borderId="1" xfId="0" applyNumberFormat="1" applyFont="1" applyFill="1" applyBorder="1"/>
    <xf numFmtId="10" fontId="2" fillId="3" borderId="7" xfId="0" applyNumberFormat="1" applyFont="1" applyFill="1" applyBorder="1"/>
    <xf numFmtId="0" fontId="2" fillId="3" borderId="1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9" fontId="2" fillId="3" borderId="7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9" fontId="2" fillId="3" borderId="5" xfId="0" applyNumberFormat="1" applyFont="1" applyFill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/>
    </xf>
    <xf numFmtId="0" fontId="12" fillId="8" borderId="21" xfId="0" applyFont="1" applyFill="1" applyBorder="1" applyAlignment="1">
      <alignment horizontal="center"/>
    </xf>
    <xf numFmtId="0" fontId="13" fillId="9" borderId="4" xfId="0" applyFont="1" applyFill="1" applyBorder="1" applyAlignment="1">
      <alignment horizontal="center"/>
    </xf>
    <xf numFmtId="0" fontId="13" fillId="9" borderId="21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2" fillId="8" borderId="8" xfId="0" applyFont="1" applyFill="1" applyBorder="1" applyAlignment="1">
      <alignment horizontal="center"/>
    </xf>
    <xf numFmtId="0" fontId="14" fillId="0" borderId="15" xfId="0" applyFont="1" applyBorder="1" applyAlignment="1">
      <alignment horizontal="center" vertical="center" wrapText="1"/>
    </xf>
    <xf numFmtId="0" fontId="12" fillId="8" borderId="10" xfId="0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0" fontId="14" fillId="10" borderId="8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9" fontId="0" fillId="0" borderId="22" xfId="0" applyNumberFormat="1" applyBorder="1" applyAlignment="1">
      <alignment horizontal="center" vertical="center" wrapText="1"/>
    </xf>
    <xf numFmtId="0" fontId="0" fillId="11" borderId="22" xfId="0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2" fontId="2" fillId="3" borderId="19" xfId="0" applyNumberFormat="1" applyFont="1" applyFill="1" applyBorder="1" applyAlignment="1">
      <alignment horizontal="center"/>
    </xf>
    <xf numFmtId="2" fontId="2" fillId="3" borderId="20" xfId="0" applyNumberFormat="1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2" fontId="3" fillId="0" borderId="14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2" fontId="3" fillId="3" borderId="1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" fontId="10" fillId="0" borderId="0" xfId="0" applyNumberFormat="1" applyFont="1" applyAlignment="1">
      <alignment horizontal="center" vertical="center" wrapText="1"/>
    </xf>
    <xf numFmtId="0" fontId="6" fillId="2" borderId="12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2" fontId="3" fillId="3" borderId="8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" fillId="7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0" fillId="0" borderId="22" xfId="0" applyBorder="1" applyAlignment="1">
      <alignment horizontal="center" vertical="center" wrapText="1"/>
    </xf>
    <xf numFmtId="2" fontId="3" fillId="3" borderId="0" xfId="0" applyNumberFormat="1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2</v>
    <v>4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F057-82A9-4170-B78F-EC8F4341D5FA}">
  <dimension ref="A1:I16"/>
  <sheetViews>
    <sheetView tabSelected="1" workbookViewId="0">
      <selection activeCell="A2" sqref="A2:B5"/>
    </sheetView>
  </sheetViews>
  <sheetFormatPr baseColWidth="10" defaultColWidth="8.83203125" defaultRowHeight="15" x14ac:dyDescent="0.2"/>
  <cols>
    <col min="1" max="1" width="8.83203125" style="1"/>
    <col min="2" max="2" width="11.83203125" style="1" customWidth="1"/>
    <col min="3" max="3" width="16.1640625" style="1" customWidth="1"/>
    <col min="4" max="4" width="8.83203125" style="1"/>
    <col min="5" max="5" width="12.33203125" style="1" customWidth="1"/>
    <col min="6" max="6" width="16.6640625" style="1" customWidth="1"/>
    <col min="7" max="7" width="10.1640625" style="1" customWidth="1"/>
    <col min="8" max="9" width="13.5" style="1" customWidth="1"/>
    <col min="10" max="10" width="8.83203125" style="1" customWidth="1"/>
    <col min="11" max="16384" width="8.83203125" style="1"/>
  </cols>
  <sheetData>
    <row r="1" spans="1:9" ht="17" thickBot="1" x14ac:dyDescent="0.25">
      <c r="A1" s="59" t="s">
        <v>0</v>
      </c>
      <c r="B1" s="59"/>
      <c r="C1" s="24" t="s">
        <v>1</v>
      </c>
      <c r="D1" s="59" t="s">
        <v>2</v>
      </c>
      <c r="E1" s="59"/>
      <c r="F1" s="13" t="s">
        <v>229</v>
      </c>
    </row>
    <row r="2" spans="1:9" ht="15" customHeight="1" x14ac:dyDescent="0.2">
      <c r="A2" s="63">
        <f>(C2*C7/100)+D2</f>
        <v>10</v>
      </c>
      <c r="B2" s="64"/>
      <c r="C2" s="68"/>
      <c r="D2" s="70">
        <f>(I16*D7/100)</f>
        <v>10</v>
      </c>
      <c r="E2" s="93"/>
      <c r="F2" s="94">
        <v>1</v>
      </c>
      <c r="G2" s="3" t="s">
        <v>3</v>
      </c>
      <c r="H2" s="4" t="s">
        <v>4</v>
      </c>
      <c r="I2" s="4" t="s">
        <v>5</v>
      </c>
    </row>
    <row r="3" spans="1:9" ht="18" customHeight="1" x14ac:dyDescent="0.2">
      <c r="A3" s="65"/>
      <c r="B3" s="64"/>
      <c r="C3" s="69"/>
      <c r="D3" s="70"/>
      <c r="E3" s="93"/>
      <c r="F3" s="95"/>
      <c r="G3" s="6" t="s">
        <v>6</v>
      </c>
      <c r="H3" s="7">
        <v>0</v>
      </c>
      <c r="I3" s="8" t="e" vm="1">
        <v>#VALUE!</v>
      </c>
    </row>
    <row r="4" spans="1:9" ht="21" customHeight="1" x14ac:dyDescent="0.2">
      <c r="A4" s="65"/>
      <c r="B4" s="64"/>
      <c r="C4" s="69"/>
      <c r="D4" s="70"/>
      <c r="E4" s="93"/>
      <c r="F4" s="95"/>
      <c r="G4" s="10" t="s">
        <v>7</v>
      </c>
      <c r="H4" s="11">
        <v>0.5</v>
      </c>
      <c r="I4" s="12" t="e" vm="2">
        <v>#VALUE!</v>
      </c>
    </row>
    <row r="5" spans="1:9" ht="19.5" customHeight="1" thickBot="1" x14ac:dyDescent="0.25">
      <c r="A5" s="66"/>
      <c r="B5" s="67"/>
      <c r="C5" s="69"/>
      <c r="D5" s="71"/>
      <c r="E5" s="71"/>
      <c r="F5" s="96"/>
      <c r="G5" s="10" t="s">
        <v>8</v>
      </c>
      <c r="H5" s="11">
        <v>0.9</v>
      </c>
      <c r="I5" s="12" t="e" vm="3">
        <v>#VALUE!</v>
      </c>
    </row>
    <row r="6" spans="1:9" ht="24.75" customHeight="1" x14ac:dyDescent="0.2">
      <c r="C6" s="25" t="s">
        <v>9</v>
      </c>
      <c r="D6" s="62"/>
      <c r="E6" s="62"/>
      <c r="G6" s="62" t="e" vm="4">
        <f>_xlfn.XLOOKUP(I16,H3:H5,I3:I5,,-1)</f>
        <v>#VALUE!</v>
      </c>
      <c r="H6" s="62"/>
      <c r="I6" s="62"/>
    </row>
    <row r="7" spans="1:9" ht="17" thickBot="1" x14ac:dyDescent="0.25">
      <c r="B7" s="13" t="s">
        <v>10</v>
      </c>
      <c r="C7" s="26">
        <v>0</v>
      </c>
      <c r="D7" s="60">
        <v>100</v>
      </c>
      <c r="E7" s="61"/>
      <c r="G7" s="72"/>
      <c r="H7" s="72"/>
      <c r="I7" s="72"/>
    </row>
    <row r="8" spans="1:9" ht="70.5" customHeight="1" x14ac:dyDescent="0.2">
      <c r="C8" s="73" t="s">
        <v>31</v>
      </c>
      <c r="D8" s="73"/>
      <c r="E8" s="73"/>
      <c r="G8" s="72"/>
      <c r="H8" s="72"/>
      <c r="I8" s="72"/>
    </row>
    <row r="9" spans="1:9" ht="21.75" customHeight="1" x14ac:dyDescent="0.2">
      <c r="A9" s="74" t="s">
        <v>11</v>
      </c>
      <c r="B9" s="74"/>
      <c r="C9" s="74"/>
      <c r="D9" s="74"/>
      <c r="E9" s="74"/>
      <c r="F9" s="74"/>
      <c r="G9" s="75"/>
      <c r="H9" s="13" t="s">
        <v>10</v>
      </c>
      <c r="I9" s="22" t="s">
        <v>12</v>
      </c>
    </row>
    <row r="10" spans="1:9" x14ac:dyDescent="0.2">
      <c r="A10" s="56" t="s">
        <v>13</v>
      </c>
      <c r="B10" s="57"/>
      <c r="C10" s="57"/>
      <c r="D10" s="57"/>
      <c r="E10" s="57"/>
      <c r="F10" s="57"/>
      <c r="G10" s="58"/>
      <c r="H10" s="19">
        <v>0.15</v>
      </c>
      <c r="I10" s="27">
        <f>'RA-1'!D2</f>
        <v>10</v>
      </c>
    </row>
    <row r="11" spans="1:9" x14ac:dyDescent="0.2">
      <c r="A11" s="56" t="s">
        <v>14</v>
      </c>
      <c r="B11" s="57"/>
      <c r="C11" s="57"/>
      <c r="D11" s="57"/>
      <c r="E11" s="57"/>
      <c r="F11" s="57"/>
      <c r="G11" s="58"/>
      <c r="H11" s="19">
        <v>0.35</v>
      </c>
      <c r="I11" s="27">
        <f>'RA-2'!D2</f>
        <v>10</v>
      </c>
    </row>
    <row r="12" spans="1:9" x14ac:dyDescent="0.2">
      <c r="A12" s="56" t="s">
        <v>15</v>
      </c>
      <c r="B12" s="57"/>
      <c r="C12" s="57"/>
      <c r="D12" s="57"/>
      <c r="E12" s="57"/>
      <c r="F12" s="57"/>
      <c r="G12" s="58"/>
      <c r="H12" s="19">
        <v>0.2</v>
      </c>
      <c r="I12" s="27">
        <f>'RA-3'!D2</f>
        <v>10</v>
      </c>
    </row>
    <row r="13" spans="1:9" x14ac:dyDescent="0.2">
      <c r="A13" s="56" t="s">
        <v>32</v>
      </c>
      <c r="B13" s="57"/>
      <c r="C13" s="57"/>
      <c r="D13" s="57"/>
      <c r="E13" s="57"/>
      <c r="F13" s="57"/>
      <c r="G13" s="58"/>
      <c r="H13" s="19">
        <v>0.1</v>
      </c>
      <c r="I13" s="27">
        <f>'RA-4'!D2</f>
        <v>10</v>
      </c>
    </row>
    <row r="14" spans="1:9" x14ac:dyDescent="0.2">
      <c r="A14" s="56" t="s">
        <v>29</v>
      </c>
      <c r="B14" s="57"/>
      <c r="C14" s="57"/>
      <c r="D14" s="57"/>
      <c r="E14" s="57"/>
      <c r="F14" s="57"/>
      <c r="G14" s="58"/>
      <c r="H14" s="19">
        <v>0.1</v>
      </c>
      <c r="I14" s="27">
        <f>'RA-5'!D2</f>
        <v>10</v>
      </c>
    </row>
    <row r="15" spans="1:9" x14ac:dyDescent="0.2">
      <c r="A15" s="56" t="s">
        <v>30</v>
      </c>
      <c r="B15" s="57"/>
      <c r="C15" s="57"/>
      <c r="D15" s="57"/>
      <c r="E15" s="57"/>
      <c r="F15" s="57"/>
      <c r="G15" s="58"/>
      <c r="H15" s="19">
        <v>0.1</v>
      </c>
      <c r="I15" s="27">
        <f>'RA-6'!D2</f>
        <v>10</v>
      </c>
    </row>
    <row r="16" spans="1:9" x14ac:dyDescent="0.2">
      <c r="H16" s="28">
        <f>SUM(H10:H15)</f>
        <v>0.99999999999999989</v>
      </c>
      <c r="I16" s="27">
        <f>SUM(I10:I15)/COUNT(I10:I15)</f>
        <v>10</v>
      </c>
    </row>
  </sheetData>
  <mergeCells count="17">
    <mergeCell ref="F2:F5"/>
    <mergeCell ref="A13:G13"/>
    <mergeCell ref="A14:G14"/>
    <mergeCell ref="A15:G15"/>
    <mergeCell ref="A1:B1"/>
    <mergeCell ref="D1:E1"/>
    <mergeCell ref="A11:G11"/>
    <mergeCell ref="A12:G12"/>
    <mergeCell ref="D7:E7"/>
    <mergeCell ref="D6:E6"/>
    <mergeCell ref="A2:B5"/>
    <mergeCell ref="C2:C5"/>
    <mergeCell ref="D2:E5"/>
    <mergeCell ref="G6:I8"/>
    <mergeCell ref="C8:E8"/>
    <mergeCell ref="A9:G9"/>
    <mergeCell ref="A10:G1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3409-F809-1448-AD13-0C3B1E0A1B9B}">
  <dimension ref="A1:G40"/>
  <sheetViews>
    <sheetView workbookViewId="0">
      <selection sqref="A1:G1"/>
    </sheetView>
  </sheetViews>
  <sheetFormatPr baseColWidth="10" defaultRowHeight="15" x14ac:dyDescent="0.2"/>
  <cols>
    <col min="1" max="1" width="22.33203125" customWidth="1"/>
    <col min="3" max="3" width="33.5" customWidth="1"/>
    <col min="4" max="4" width="34.33203125" customWidth="1"/>
    <col min="5" max="5" width="30.33203125" customWidth="1"/>
    <col min="6" max="6" width="25.6640625" customWidth="1"/>
  </cols>
  <sheetData>
    <row r="1" spans="1:7" s="52" customFormat="1" ht="50" customHeight="1" x14ac:dyDescent="0.2">
      <c r="A1" s="76" t="s">
        <v>89</v>
      </c>
      <c r="B1" s="76"/>
      <c r="C1" s="76"/>
      <c r="D1" s="76"/>
      <c r="E1" s="76"/>
      <c r="F1" s="76"/>
      <c r="G1" s="76"/>
    </row>
    <row r="2" spans="1:7" s="52" customFormat="1" ht="50" customHeight="1" x14ac:dyDescent="0.2">
      <c r="A2" s="53" t="s">
        <v>87</v>
      </c>
      <c r="B2" s="54">
        <f>SUM(B3:B7)</f>
        <v>1</v>
      </c>
      <c r="C2" s="53" t="s">
        <v>17</v>
      </c>
      <c r="D2" s="53" t="s">
        <v>18</v>
      </c>
      <c r="E2" s="53" t="s">
        <v>19</v>
      </c>
      <c r="F2" s="53" t="s">
        <v>20</v>
      </c>
      <c r="G2" s="53" t="s">
        <v>97</v>
      </c>
    </row>
    <row r="3" spans="1:7" s="52" customFormat="1" ht="50" customHeight="1" x14ac:dyDescent="0.2">
      <c r="A3" s="53" t="s">
        <v>98</v>
      </c>
      <c r="B3" s="54">
        <v>0.2</v>
      </c>
      <c r="C3" s="53" t="s">
        <v>103</v>
      </c>
      <c r="D3" s="53" t="s">
        <v>104</v>
      </c>
      <c r="E3" s="53" t="s">
        <v>105</v>
      </c>
      <c r="F3" s="53" t="s">
        <v>106</v>
      </c>
      <c r="G3" s="53">
        <v>4</v>
      </c>
    </row>
    <row r="4" spans="1:7" s="52" customFormat="1" ht="50" customHeight="1" x14ac:dyDescent="0.2">
      <c r="A4" s="53" t="s">
        <v>99</v>
      </c>
      <c r="B4" s="54">
        <v>0.25</v>
      </c>
      <c r="C4" s="53" t="s">
        <v>107</v>
      </c>
      <c r="D4" s="53" t="s">
        <v>108</v>
      </c>
      <c r="E4" s="53" t="s">
        <v>109</v>
      </c>
      <c r="F4" s="53" t="s">
        <v>110</v>
      </c>
      <c r="G4" s="53">
        <v>4</v>
      </c>
    </row>
    <row r="5" spans="1:7" s="52" customFormat="1" ht="50" customHeight="1" x14ac:dyDescent="0.2">
      <c r="A5" s="53" t="s">
        <v>100</v>
      </c>
      <c r="B5" s="54">
        <v>0.2</v>
      </c>
      <c r="C5" s="53" t="s">
        <v>111</v>
      </c>
      <c r="D5" s="53" t="s">
        <v>112</v>
      </c>
      <c r="E5" s="53" t="s">
        <v>113</v>
      </c>
      <c r="F5" s="53" t="s">
        <v>114</v>
      </c>
      <c r="G5" s="53">
        <v>4</v>
      </c>
    </row>
    <row r="6" spans="1:7" s="52" customFormat="1" ht="50" customHeight="1" x14ac:dyDescent="0.2">
      <c r="A6" s="53" t="s">
        <v>101</v>
      </c>
      <c r="B6" s="54">
        <v>0.25</v>
      </c>
      <c r="C6" s="53" t="s">
        <v>115</v>
      </c>
      <c r="D6" s="53" t="s">
        <v>116</v>
      </c>
      <c r="E6" s="53" t="s">
        <v>117</v>
      </c>
      <c r="F6" s="53" t="s">
        <v>118</v>
      </c>
      <c r="G6" s="53">
        <v>4</v>
      </c>
    </row>
    <row r="7" spans="1:7" s="52" customFormat="1" ht="50" customHeight="1" x14ac:dyDescent="0.2">
      <c r="A7" s="53" t="s">
        <v>102</v>
      </c>
      <c r="B7" s="54">
        <v>0.1</v>
      </c>
      <c r="C7" s="53" t="s">
        <v>119</v>
      </c>
      <c r="D7" s="53" t="s">
        <v>120</v>
      </c>
      <c r="E7" s="53" t="s">
        <v>121</v>
      </c>
      <c r="F7" s="53" t="s">
        <v>122</v>
      </c>
      <c r="G7" s="53">
        <v>4</v>
      </c>
    </row>
    <row r="8" spans="1:7" s="52" customFormat="1" ht="50" customHeight="1" x14ac:dyDescent="0.2">
      <c r="A8" s="92" t="s">
        <v>123</v>
      </c>
      <c r="B8" s="92"/>
      <c r="C8" s="92" t="s">
        <v>124</v>
      </c>
      <c r="D8" s="92"/>
      <c r="E8" s="92"/>
      <c r="F8" s="92"/>
      <c r="G8" s="55">
        <f>IF(SUM(G3:G7)&gt;0,SUM(G3*B3+G4*B4+G5*B5+G6*B6+G7*B7),"")</f>
        <v>4</v>
      </c>
    </row>
    <row r="9" spans="1:7" s="52" customFormat="1" ht="50" customHeight="1" x14ac:dyDescent="0.2">
      <c r="A9" s="76" t="s">
        <v>90</v>
      </c>
      <c r="B9" s="76"/>
      <c r="C9" s="76"/>
      <c r="D9" s="76"/>
      <c r="E9" s="76"/>
      <c r="F9" s="76"/>
      <c r="G9" s="76"/>
    </row>
    <row r="10" spans="1:7" s="52" customFormat="1" ht="50" customHeight="1" x14ac:dyDescent="0.2">
      <c r="A10" s="53" t="s">
        <v>87</v>
      </c>
      <c r="B10" s="53" t="s">
        <v>88</v>
      </c>
      <c r="C10" s="53" t="s">
        <v>17</v>
      </c>
      <c r="D10" s="53" t="s">
        <v>18</v>
      </c>
      <c r="E10" s="53" t="s">
        <v>19</v>
      </c>
      <c r="F10" s="53" t="s">
        <v>20</v>
      </c>
      <c r="G10" s="53" t="s">
        <v>97</v>
      </c>
    </row>
    <row r="11" spans="1:7" s="52" customFormat="1" ht="50" customHeight="1" x14ac:dyDescent="0.2">
      <c r="A11" s="53" t="s">
        <v>125</v>
      </c>
      <c r="B11" s="54">
        <v>0.2</v>
      </c>
      <c r="C11" s="53" t="s">
        <v>126</v>
      </c>
      <c r="D11" s="53" t="s">
        <v>127</v>
      </c>
      <c r="E11" s="53" t="s">
        <v>128</v>
      </c>
      <c r="F11" s="53" t="s">
        <v>129</v>
      </c>
      <c r="G11" s="53">
        <v>4</v>
      </c>
    </row>
    <row r="12" spans="1:7" s="52" customFormat="1" ht="50" customHeight="1" x14ac:dyDescent="0.2">
      <c r="A12" s="53" t="s">
        <v>130</v>
      </c>
      <c r="B12" s="54">
        <v>0.3</v>
      </c>
      <c r="C12" s="53" t="s">
        <v>131</v>
      </c>
      <c r="D12" s="53" t="s">
        <v>132</v>
      </c>
      <c r="E12" s="53" t="s">
        <v>133</v>
      </c>
      <c r="F12" s="53" t="s">
        <v>134</v>
      </c>
      <c r="G12" s="53">
        <v>4</v>
      </c>
    </row>
    <row r="13" spans="1:7" s="52" customFormat="1" ht="50" customHeight="1" x14ac:dyDescent="0.2">
      <c r="A13" s="53" t="s">
        <v>135</v>
      </c>
      <c r="B13" s="54">
        <v>0.25</v>
      </c>
      <c r="C13" s="53" t="s">
        <v>136</v>
      </c>
      <c r="D13" s="53" t="s">
        <v>137</v>
      </c>
      <c r="E13" s="53" t="s">
        <v>138</v>
      </c>
      <c r="F13" s="53" t="s">
        <v>139</v>
      </c>
      <c r="G13" s="53">
        <v>4</v>
      </c>
    </row>
    <row r="14" spans="1:7" s="52" customFormat="1" ht="50" customHeight="1" x14ac:dyDescent="0.2">
      <c r="A14" s="53" t="s">
        <v>140</v>
      </c>
      <c r="B14" s="54">
        <v>0.15</v>
      </c>
      <c r="C14" s="53" t="s">
        <v>141</v>
      </c>
      <c r="D14" s="53" t="s">
        <v>142</v>
      </c>
      <c r="E14" s="53" t="s">
        <v>143</v>
      </c>
      <c r="F14" s="53" t="s">
        <v>144</v>
      </c>
      <c r="G14" s="53">
        <v>4</v>
      </c>
    </row>
    <row r="15" spans="1:7" s="52" customFormat="1" ht="50" customHeight="1" x14ac:dyDescent="0.2">
      <c r="A15" s="53" t="s">
        <v>145</v>
      </c>
      <c r="B15" s="54">
        <v>0.1</v>
      </c>
      <c r="C15" s="53" t="s">
        <v>146</v>
      </c>
      <c r="D15" s="53" t="s">
        <v>147</v>
      </c>
      <c r="E15" s="53" t="s">
        <v>148</v>
      </c>
      <c r="F15" s="53" t="s">
        <v>149</v>
      </c>
      <c r="G15" s="53">
        <v>4</v>
      </c>
    </row>
    <row r="16" spans="1:7" s="52" customFormat="1" ht="50" customHeight="1" x14ac:dyDescent="0.2">
      <c r="A16" s="92" t="s">
        <v>123</v>
      </c>
      <c r="B16" s="92"/>
      <c r="C16" s="92" t="s">
        <v>150</v>
      </c>
      <c r="D16" s="92"/>
      <c r="E16" s="92"/>
      <c r="F16" s="92"/>
      <c r="G16" s="55">
        <f>IF(SUM(G11:G15)&gt;0,SUM(G11*B11+G12*B12+G13*B13+G14*B14+G15*B15),"")</f>
        <v>4</v>
      </c>
    </row>
    <row r="17" spans="1:7" s="52" customFormat="1" ht="50" customHeight="1" x14ac:dyDescent="0.2">
      <c r="A17" s="76" t="s">
        <v>91</v>
      </c>
      <c r="B17" s="76"/>
      <c r="C17" s="76"/>
      <c r="D17" s="76"/>
      <c r="E17" s="76"/>
      <c r="F17" s="76"/>
      <c r="G17" s="76"/>
    </row>
    <row r="18" spans="1:7" s="52" customFormat="1" ht="50" customHeight="1" x14ac:dyDescent="0.2">
      <c r="A18" s="53" t="s">
        <v>87</v>
      </c>
      <c r="B18" s="53" t="s">
        <v>88</v>
      </c>
      <c r="C18" s="53" t="s">
        <v>17</v>
      </c>
      <c r="D18" s="53" t="s">
        <v>18</v>
      </c>
      <c r="E18" s="53" t="s">
        <v>19</v>
      </c>
      <c r="F18" s="53" t="s">
        <v>20</v>
      </c>
      <c r="G18" s="53" t="s">
        <v>97</v>
      </c>
    </row>
    <row r="19" spans="1:7" s="52" customFormat="1" ht="50" customHeight="1" x14ac:dyDescent="0.2">
      <c r="A19" s="53" t="s">
        <v>152</v>
      </c>
      <c r="B19" s="54">
        <v>0.15</v>
      </c>
      <c r="C19" s="53" t="s">
        <v>153</v>
      </c>
      <c r="D19" s="53" t="s">
        <v>154</v>
      </c>
      <c r="E19" s="53" t="s">
        <v>155</v>
      </c>
      <c r="F19" s="53" t="s">
        <v>156</v>
      </c>
      <c r="G19" s="53">
        <v>4</v>
      </c>
    </row>
    <row r="20" spans="1:7" s="52" customFormat="1" ht="50" customHeight="1" x14ac:dyDescent="0.2">
      <c r="A20" s="53" t="s">
        <v>157</v>
      </c>
      <c r="B20" s="54">
        <v>0.2</v>
      </c>
      <c r="C20" s="53" t="s">
        <v>158</v>
      </c>
      <c r="D20" s="53" t="s">
        <v>159</v>
      </c>
      <c r="E20" s="53" t="s">
        <v>160</v>
      </c>
      <c r="F20" s="53" t="s">
        <v>161</v>
      </c>
      <c r="G20" s="53">
        <v>4</v>
      </c>
    </row>
    <row r="21" spans="1:7" s="52" customFormat="1" ht="50" customHeight="1" x14ac:dyDescent="0.2">
      <c r="A21" s="53" t="s">
        <v>162</v>
      </c>
      <c r="B21" s="54">
        <v>0.15</v>
      </c>
      <c r="C21" s="53" t="s">
        <v>163</v>
      </c>
      <c r="D21" s="53" t="s">
        <v>164</v>
      </c>
      <c r="E21" s="53" t="s">
        <v>165</v>
      </c>
      <c r="F21" s="53" t="s">
        <v>166</v>
      </c>
      <c r="G21" s="53">
        <v>4</v>
      </c>
    </row>
    <row r="22" spans="1:7" s="52" customFormat="1" ht="50" customHeight="1" x14ac:dyDescent="0.2">
      <c r="A22" s="53" t="s">
        <v>167</v>
      </c>
      <c r="B22" s="54">
        <v>0.2</v>
      </c>
      <c r="C22" s="53" t="s">
        <v>168</v>
      </c>
      <c r="D22" s="53" t="s">
        <v>169</v>
      </c>
      <c r="E22" s="53" t="s">
        <v>170</v>
      </c>
      <c r="F22" s="53" t="s">
        <v>171</v>
      </c>
      <c r="G22" s="53">
        <v>4</v>
      </c>
    </row>
    <row r="23" spans="1:7" s="52" customFormat="1" ht="50" customHeight="1" x14ac:dyDescent="0.2">
      <c r="A23" s="53" t="s">
        <v>172</v>
      </c>
      <c r="B23" s="54">
        <v>0.15</v>
      </c>
      <c r="C23" s="53" t="s">
        <v>173</v>
      </c>
      <c r="D23" s="53" t="s">
        <v>174</v>
      </c>
      <c r="E23" s="53" t="s">
        <v>175</v>
      </c>
      <c r="F23" s="53" t="s">
        <v>176</v>
      </c>
      <c r="G23" s="53">
        <v>4</v>
      </c>
    </row>
    <row r="24" spans="1:7" s="52" customFormat="1" ht="50" customHeight="1" x14ac:dyDescent="0.2">
      <c r="A24" s="53" t="s">
        <v>177</v>
      </c>
      <c r="B24" s="54">
        <v>0.15</v>
      </c>
      <c r="C24" s="53" t="s">
        <v>178</v>
      </c>
      <c r="D24" s="53" t="s">
        <v>179</v>
      </c>
      <c r="E24" s="53" t="s">
        <v>180</v>
      </c>
      <c r="F24" s="53" t="s">
        <v>181</v>
      </c>
      <c r="G24" s="53">
        <v>4</v>
      </c>
    </row>
    <row r="25" spans="1:7" s="52" customFormat="1" ht="50" customHeight="1" x14ac:dyDescent="0.2">
      <c r="A25" s="92" t="s">
        <v>123</v>
      </c>
      <c r="B25" s="92"/>
      <c r="C25" s="92" t="s">
        <v>151</v>
      </c>
      <c r="D25" s="92"/>
      <c r="E25" s="92"/>
      <c r="F25" s="92"/>
      <c r="G25" s="55">
        <f>IF(SUM(G19:G24)&gt;0,SUM(G19*B19+G20*B20+G21*B21+G22*B22+G23*B23+G24*B24),"")</f>
        <v>4</v>
      </c>
    </row>
    <row r="26" spans="1:7" s="52" customFormat="1" ht="50" customHeight="1" x14ac:dyDescent="0.2">
      <c r="A26" s="76" t="s">
        <v>92</v>
      </c>
      <c r="B26" s="76"/>
      <c r="C26" s="76"/>
      <c r="D26" s="76"/>
      <c r="E26" s="76"/>
      <c r="F26" s="76"/>
      <c r="G26" s="76"/>
    </row>
    <row r="27" spans="1:7" s="52" customFormat="1" ht="50" customHeight="1" x14ac:dyDescent="0.2">
      <c r="A27" s="53" t="s">
        <v>87</v>
      </c>
      <c r="B27" s="53" t="s">
        <v>88</v>
      </c>
      <c r="C27" s="53" t="s">
        <v>17</v>
      </c>
      <c r="D27" s="53" t="s">
        <v>18</v>
      </c>
      <c r="E27" s="53" t="s">
        <v>19</v>
      </c>
      <c r="F27" s="53" t="s">
        <v>20</v>
      </c>
      <c r="G27" s="53" t="s">
        <v>97</v>
      </c>
    </row>
    <row r="28" spans="1:7" s="52" customFormat="1" ht="50" customHeight="1" x14ac:dyDescent="0.2">
      <c r="A28" s="53" t="s">
        <v>182</v>
      </c>
      <c r="B28" s="54">
        <v>0.2</v>
      </c>
      <c r="C28" s="53" t="s">
        <v>183</v>
      </c>
      <c r="D28" s="53" t="s">
        <v>184</v>
      </c>
      <c r="E28" s="53" t="s">
        <v>185</v>
      </c>
      <c r="F28" s="53" t="s">
        <v>186</v>
      </c>
      <c r="G28" s="53">
        <v>4</v>
      </c>
    </row>
    <row r="29" spans="1:7" s="52" customFormat="1" ht="50" customHeight="1" x14ac:dyDescent="0.2">
      <c r="A29" s="53" t="s">
        <v>187</v>
      </c>
      <c r="B29" s="54">
        <v>0.3</v>
      </c>
      <c r="C29" s="53" t="s">
        <v>188</v>
      </c>
      <c r="D29" s="53" t="s">
        <v>189</v>
      </c>
      <c r="E29" s="53" t="s">
        <v>190</v>
      </c>
      <c r="F29" s="53" t="s">
        <v>191</v>
      </c>
      <c r="G29" s="53">
        <v>4</v>
      </c>
    </row>
    <row r="30" spans="1:7" s="52" customFormat="1" ht="50" customHeight="1" x14ac:dyDescent="0.2">
      <c r="A30" s="53" t="s">
        <v>192</v>
      </c>
      <c r="B30" s="54">
        <v>0.15</v>
      </c>
      <c r="C30" s="53" t="s">
        <v>193</v>
      </c>
      <c r="D30" s="53" t="s">
        <v>194</v>
      </c>
      <c r="E30" s="53" t="s">
        <v>195</v>
      </c>
      <c r="F30" s="53" t="s">
        <v>196</v>
      </c>
      <c r="G30" s="53">
        <v>4</v>
      </c>
    </row>
    <row r="31" spans="1:7" s="52" customFormat="1" ht="50" customHeight="1" x14ac:dyDescent="0.2">
      <c r="A31" s="53" t="s">
        <v>197</v>
      </c>
      <c r="B31" s="54">
        <v>0.2</v>
      </c>
      <c r="C31" s="53" t="s">
        <v>198</v>
      </c>
      <c r="D31" s="53" t="s">
        <v>199</v>
      </c>
      <c r="E31" s="53" t="s">
        <v>200</v>
      </c>
      <c r="F31" s="53" t="s">
        <v>201</v>
      </c>
      <c r="G31" s="53">
        <v>4</v>
      </c>
    </row>
    <row r="32" spans="1:7" s="52" customFormat="1" ht="50" customHeight="1" x14ac:dyDescent="0.2">
      <c r="A32" s="53" t="s">
        <v>202</v>
      </c>
      <c r="B32" s="54">
        <v>0.15</v>
      </c>
      <c r="C32" s="53" t="s">
        <v>203</v>
      </c>
      <c r="D32" s="53" t="s">
        <v>204</v>
      </c>
      <c r="E32" s="53" t="s">
        <v>205</v>
      </c>
      <c r="F32" s="53" t="s">
        <v>206</v>
      </c>
      <c r="G32" s="53">
        <v>4</v>
      </c>
    </row>
    <row r="33" spans="1:7" s="52" customFormat="1" ht="50" customHeight="1" x14ac:dyDescent="0.2">
      <c r="A33" s="92" t="s">
        <v>123</v>
      </c>
      <c r="B33" s="92"/>
      <c r="C33" s="92" t="s">
        <v>207</v>
      </c>
      <c r="D33" s="92"/>
      <c r="E33" s="92"/>
      <c r="F33" s="92"/>
      <c r="G33" s="55">
        <f>IF(SUM(G28:G32)&gt;0,SUM(G28*B28+G29*B29+G30*B30+G31*B31+G32*B32),"")</f>
        <v>4</v>
      </c>
    </row>
    <row r="34" spans="1:7" s="52" customFormat="1" ht="50" customHeight="1" x14ac:dyDescent="0.2">
      <c r="A34" s="76" t="s">
        <v>93</v>
      </c>
      <c r="B34" s="76"/>
      <c r="C34" s="76"/>
      <c r="D34" s="76"/>
      <c r="E34" s="76"/>
      <c r="F34" s="76"/>
      <c r="G34" s="76"/>
    </row>
    <row r="35" spans="1:7" s="52" customFormat="1" ht="50" customHeight="1" x14ac:dyDescent="0.2">
      <c r="A35" s="53" t="s">
        <v>87</v>
      </c>
      <c r="B35" s="53" t="s">
        <v>88</v>
      </c>
      <c r="C35" s="53" t="s">
        <v>17</v>
      </c>
      <c r="D35" s="53" t="s">
        <v>18</v>
      </c>
      <c r="E35" s="53" t="s">
        <v>19</v>
      </c>
      <c r="F35" s="53" t="s">
        <v>20</v>
      </c>
      <c r="G35" s="53" t="s">
        <v>97</v>
      </c>
    </row>
    <row r="36" spans="1:7" s="52" customFormat="1" ht="50" customHeight="1" x14ac:dyDescent="0.2">
      <c r="A36" s="53" t="s">
        <v>208</v>
      </c>
      <c r="B36" s="54">
        <v>0.3</v>
      </c>
      <c r="C36" s="53" t="s">
        <v>209</v>
      </c>
      <c r="D36" s="53" t="s">
        <v>210</v>
      </c>
      <c r="E36" s="53" t="s">
        <v>211</v>
      </c>
      <c r="F36" s="53" t="s">
        <v>212</v>
      </c>
      <c r="G36" s="53">
        <v>4</v>
      </c>
    </row>
    <row r="37" spans="1:7" s="52" customFormat="1" ht="50" customHeight="1" x14ac:dyDescent="0.2">
      <c r="A37" s="53" t="s">
        <v>213</v>
      </c>
      <c r="B37" s="54">
        <v>0.25</v>
      </c>
      <c r="C37" s="53" t="s">
        <v>214</v>
      </c>
      <c r="D37" s="53" t="s">
        <v>215</v>
      </c>
      <c r="E37" s="53" t="s">
        <v>216</v>
      </c>
      <c r="F37" s="53" t="s">
        <v>217</v>
      </c>
      <c r="G37" s="53">
        <v>4</v>
      </c>
    </row>
    <row r="38" spans="1:7" s="52" customFormat="1" ht="50" customHeight="1" x14ac:dyDescent="0.2">
      <c r="A38" s="53" t="s">
        <v>218</v>
      </c>
      <c r="B38" s="54">
        <v>0.25</v>
      </c>
      <c r="C38" s="53" t="s">
        <v>219</v>
      </c>
      <c r="D38" s="53" t="s">
        <v>220</v>
      </c>
      <c r="E38" s="53" t="s">
        <v>221</v>
      </c>
      <c r="F38" s="53" t="s">
        <v>222</v>
      </c>
      <c r="G38" s="53">
        <v>4</v>
      </c>
    </row>
    <row r="39" spans="1:7" s="52" customFormat="1" ht="50" customHeight="1" x14ac:dyDescent="0.2">
      <c r="A39" s="53" t="s">
        <v>223</v>
      </c>
      <c r="B39" s="54">
        <v>0.2</v>
      </c>
      <c r="C39" s="53" t="s">
        <v>224</v>
      </c>
      <c r="D39" s="53" t="s">
        <v>225</v>
      </c>
      <c r="E39" s="53" t="s">
        <v>226</v>
      </c>
      <c r="F39" s="53" t="s">
        <v>227</v>
      </c>
      <c r="G39" s="53">
        <v>4</v>
      </c>
    </row>
    <row r="40" spans="1:7" s="52" customFormat="1" ht="50" customHeight="1" x14ac:dyDescent="0.2">
      <c r="A40" s="92" t="s">
        <v>123</v>
      </c>
      <c r="B40" s="92"/>
      <c r="C40" s="92" t="s">
        <v>228</v>
      </c>
      <c r="D40" s="92"/>
      <c r="E40" s="92"/>
      <c r="F40" s="92"/>
      <c r="G40" s="55">
        <f>IF(SUM(G36:G39)&gt;0,SUM(G36*B36+G37*B37+G38*B38+G39*B39),"")</f>
        <v>4</v>
      </c>
    </row>
  </sheetData>
  <autoFilter ref="A2:G40" xr:uid="{B89B3409-F809-1448-AD13-0C3B1E0A1B9B}"/>
  <mergeCells count="15">
    <mergeCell ref="A8:B8"/>
    <mergeCell ref="C8:F8"/>
    <mergeCell ref="A16:B16"/>
    <mergeCell ref="C16:F16"/>
    <mergeCell ref="A25:B25"/>
    <mergeCell ref="C25:F25"/>
    <mergeCell ref="A33:B33"/>
    <mergeCell ref="C33:F33"/>
    <mergeCell ref="A40:B40"/>
    <mergeCell ref="C40:F40"/>
    <mergeCell ref="A1:G1"/>
    <mergeCell ref="A9:G9"/>
    <mergeCell ref="A17:G17"/>
    <mergeCell ref="A26:G26"/>
    <mergeCell ref="A34:G34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467F-A5BC-45DF-B0D2-5D9259E16B74}">
  <dimension ref="A1:N30"/>
  <sheetViews>
    <sheetView workbookViewId="0">
      <selection sqref="A1:N1"/>
    </sheetView>
  </sheetViews>
  <sheetFormatPr baseColWidth="10" defaultColWidth="8.83203125" defaultRowHeight="15" x14ac:dyDescent="0.2"/>
  <cols>
    <col min="1" max="1" width="8.83203125" style="1"/>
    <col min="2" max="2" width="11.83203125" style="1" customWidth="1"/>
    <col min="3" max="3" width="16.1640625" style="1" customWidth="1"/>
    <col min="4" max="4" width="8.83203125" style="1"/>
    <col min="5" max="5" width="6.5" style="1" customWidth="1"/>
    <col min="6" max="6" width="10.1640625" style="1" customWidth="1"/>
    <col min="7" max="8" width="13.5" style="1" customWidth="1"/>
    <col min="9" max="9" width="16.33203125" style="1" customWidth="1"/>
    <col min="10" max="14" width="12.83203125" style="1" customWidth="1"/>
    <col min="15" max="16384" width="8.83203125" style="1"/>
  </cols>
  <sheetData>
    <row r="1" spans="1:14" ht="70" customHeight="1" x14ac:dyDescent="0.2">
      <c r="A1" s="85" t="s">
        <v>37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4" ht="16" x14ac:dyDescent="0.2">
      <c r="C2" s="79">
        <f>D2*C7</f>
        <v>1.5</v>
      </c>
      <c r="D2" s="80">
        <f>I17*10</f>
        <v>10</v>
      </c>
      <c r="E2" s="81"/>
      <c r="F2" s="3" t="s">
        <v>3</v>
      </c>
      <c r="G2" s="4" t="s">
        <v>4</v>
      </c>
      <c r="H2" s="4" t="s">
        <v>5</v>
      </c>
      <c r="J2" s="5" t="s">
        <v>16</v>
      </c>
      <c r="K2" s="5" t="s">
        <v>16</v>
      </c>
      <c r="L2" s="5" t="s">
        <v>16</v>
      </c>
      <c r="M2" s="5" t="s">
        <v>16</v>
      </c>
      <c r="N2" s="5" t="s">
        <v>16</v>
      </c>
    </row>
    <row r="3" spans="1:14" ht="18" customHeight="1" x14ac:dyDescent="0.2">
      <c r="C3" s="79"/>
      <c r="D3" s="80"/>
      <c r="E3" s="81"/>
      <c r="F3" s="6" t="s">
        <v>6</v>
      </c>
      <c r="G3" s="7">
        <v>0</v>
      </c>
      <c r="H3" s="8" t="e" vm="1">
        <v>#VALUE!</v>
      </c>
      <c r="J3" s="9" t="s">
        <v>17</v>
      </c>
      <c r="K3" s="9" t="s">
        <v>17</v>
      </c>
      <c r="L3" s="9" t="s">
        <v>17</v>
      </c>
      <c r="M3" s="9" t="s">
        <v>17</v>
      </c>
      <c r="N3" s="9" t="s">
        <v>17</v>
      </c>
    </row>
    <row r="4" spans="1:14" ht="21" customHeight="1" x14ac:dyDescent="0.2">
      <c r="C4" s="79"/>
      <c r="D4" s="80"/>
      <c r="E4" s="81"/>
      <c r="F4" s="10" t="s">
        <v>7</v>
      </c>
      <c r="G4" s="11">
        <v>0.6</v>
      </c>
      <c r="H4" s="12" t="e" vm="2">
        <v>#VALUE!</v>
      </c>
      <c r="J4" s="9" t="s">
        <v>18</v>
      </c>
      <c r="K4" s="9" t="s">
        <v>18</v>
      </c>
      <c r="L4" s="9" t="s">
        <v>18</v>
      </c>
      <c r="M4" s="9" t="s">
        <v>18</v>
      </c>
      <c r="N4" s="9" t="s">
        <v>18</v>
      </c>
    </row>
    <row r="5" spans="1:14" ht="19.5" customHeight="1" x14ac:dyDescent="0.2">
      <c r="C5" s="79"/>
      <c r="D5" s="80"/>
      <c r="E5" s="81"/>
      <c r="F5" s="10" t="s">
        <v>8</v>
      </c>
      <c r="G5" s="11">
        <v>0.9</v>
      </c>
      <c r="H5" s="12" t="e" vm="3">
        <v>#VALUE!</v>
      </c>
      <c r="J5" s="9" t="s">
        <v>19</v>
      </c>
      <c r="K5" s="9" t="s">
        <v>19</v>
      </c>
      <c r="L5" s="9" t="s">
        <v>19</v>
      </c>
      <c r="M5" s="9" t="s">
        <v>19</v>
      </c>
      <c r="N5" s="9" t="s">
        <v>19</v>
      </c>
    </row>
    <row r="6" spans="1:14" ht="24.75" customHeight="1" x14ac:dyDescent="0.2">
      <c r="F6" s="72" t="e" vm="4">
        <f>_xlfn.XLOOKUP(H17,G3:G5,H3:H5,,-1)</f>
        <v>#VALUE!</v>
      </c>
      <c r="G6" s="72"/>
      <c r="H6" s="72"/>
      <c r="J6" s="9" t="s">
        <v>20</v>
      </c>
      <c r="K6" s="9" t="s">
        <v>20</v>
      </c>
      <c r="L6" s="9" t="s">
        <v>20</v>
      </c>
      <c r="M6" s="9" t="s">
        <v>20</v>
      </c>
      <c r="N6" s="9" t="s">
        <v>20</v>
      </c>
    </row>
    <row r="7" spans="1:14" ht="16" x14ac:dyDescent="0.2">
      <c r="B7" s="13" t="s">
        <v>10</v>
      </c>
      <c r="C7" s="14">
        <f>MÒDUL!$H$10</f>
        <v>0.15</v>
      </c>
      <c r="F7" s="72"/>
      <c r="G7" s="72"/>
      <c r="H7" s="72"/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</row>
    <row r="8" spans="1:14" ht="70.5" customHeight="1" x14ac:dyDescent="0.2">
      <c r="C8" s="82" t="s">
        <v>28</v>
      </c>
      <c r="D8" s="82"/>
      <c r="E8" s="82"/>
      <c r="F8" s="72"/>
      <c r="G8" s="72"/>
      <c r="H8" s="72"/>
      <c r="J8" s="39" t="s">
        <v>89</v>
      </c>
      <c r="K8" s="39" t="s">
        <v>90</v>
      </c>
      <c r="L8" s="39" t="s">
        <v>91</v>
      </c>
      <c r="M8" s="39" t="s">
        <v>92</v>
      </c>
      <c r="N8" s="39" t="s">
        <v>93</v>
      </c>
    </row>
    <row r="9" spans="1:14" ht="21.75" customHeight="1" x14ac:dyDescent="0.2">
      <c r="A9" s="83" t="s">
        <v>22</v>
      </c>
      <c r="B9" s="83"/>
      <c r="C9" s="83"/>
      <c r="D9" s="83"/>
      <c r="E9" s="83"/>
      <c r="F9" s="84"/>
      <c r="G9" s="16" t="s">
        <v>10</v>
      </c>
      <c r="H9" s="16" t="s">
        <v>12</v>
      </c>
      <c r="I9" s="17" t="s">
        <v>23</v>
      </c>
      <c r="J9" s="18" t="s">
        <v>24</v>
      </c>
      <c r="K9" s="18" t="s">
        <v>94</v>
      </c>
      <c r="L9" s="18" t="s">
        <v>25</v>
      </c>
      <c r="M9" s="18" t="s">
        <v>95</v>
      </c>
      <c r="N9" s="18" t="s">
        <v>96</v>
      </c>
    </row>
    <row r="10" spans="1:14" ht="50" customHeight="1" x14ac:dyDescent="0.2">
      <c r="A10" s="78" t="s">
        <v>43</v>
      </c>
      <c r="B10" s="78"/>
      <c r="C10" s="78"/>
      <c r="D10" s="78"/>
      <c r="E10" s="78"/>
      <c r="F10" s="78"/>
      <c r="G10" s="29">
        <v>15</v>
      </c>
      <c r="H10" s="30">
        <f>I10*G10/100</f>
        <v>0.15</v>
      </c>
      <c r="I10" s="31">
        <f>IFERROR(IF(SUM(J10:N10)/COUNT(J10:N10)&gt;=4,1,(SUM(J10:N10)/COUNT(J10:N10)/4)),0)</f>
        <v>1</v>
      </c>
      <c r="J10" s="32">
        <f>SPRINTS!$G$8</f>
        <v>4</v>
      </c>
      <c r="K10" s="40"/>
      <c r="L10" s="40"/>
      <c r="M10" s="40"/>
      <c r="N10" s="40"/>
    </row>
    <row r="11" spans="1:14" ht="50" customHeight="1" x14ac:dyDescent="0.2">
      <c r="A11" s="78" t="s">
        <v>44</v>
      </c>
      <c r="B11" s="78"/>
      <c r="C11" s="78"/>
      <c r="D11" s="78"/>
      <c r="E11" s="78"/>
      <c r="F11" s="78"/>
      <c r="G11" s="29">
        <v>15</v>
      </c>
      <c r="H11" s="30">
        <f t="shared" ref="H11:H13" si="0">I11*G11/100</f>
        <v>0.15</v>
      </c>
      <c r="I11" s="31">
        <f>IFERROR(IF(SUM(J11:N11)/COUNT(J11:N11)&gt;=4,1,(SUM(J11:N11)/COUNT(J11:N11)/4)),0)</f>
        <v>1</v>
      </c>
      <c r="J11" s="32">
        <f>SPRINTS!$G$8</f>
        <v>4</v>
      </c>
      <c r="K11" s="40"/>
      <c r="L11" s="40"/>
      <c r="M11" s="40"/>
      <c r="N11" s="40"/>
    </row>
    <row r="12" spans="1:14" ht="50" customHeight="1" x14ac:dyDescent="0.2">
      <c r="A12" s="78" t="s">
        <v>45</v>
      </c>
      <c r="B12" s="78"/>
      <c r="C12" s="78"/>
      <c r="D12" s="78"/>
      <c r="E12" s="78"/>
      <c r="F12" s="78"/>
      <c r="G12" s="29">
        <v>14</v>
      </c>
      <c r="H12" s="30">
        <f t="shared" si="0"/>
        <v>0.14000000000000001</v>
      </c>
      <c r="I12" s="31">
        <f>IFERROR(IF(SUM(J12:N12)/COUNT(J12:N12)&gt;=4,1,(SUM(J12:N12)/COUNT(J12:N12)/4)),0)</f>
        <v>1</v>
      </c>
      <c r="J12" s="32">
        <f>SPRINTS!$G$8</f>
        <v>4</v>
      </c>
      <c r="K12" s="40"/>
      <c r="L12" s="40"/>
      <c r="M12" s="40"/>
      <c r="N12" s="40"/>
    </row>
    <row r="13" spans="1:14" ht="50" customHeight="1" x14ac:dyDescent="0.2">
      <c r="A13" s="78" t="s">
        <v>46</v>
      </c>
      <c r="B13" s="78"/>
      <c r="C13" s="78"/>
      <c r="D13" s="78"/>
      <c r="E13" s="78"/>
      <c r="F13" s="78"/>
      <c r="G13" s="29">
        <v>14</v>
      </c>
      <c r="H13" s="30">
        <f t="shared" si="0"/>
        <v>0.14000000000000001</v>
      </c>
      <c r="I13" s="31">
        <f>IFERROR(IF(SUM(J13:N13)/COUNT(J13:N13)&gt;=4,1,(SUM(J13:N13)/COUNT(J13:N13)/4)),0)</f>
        <v>1</v>
      </c>
      <c r="J13" s="32">
        <f>SPRINTS!$G$8</f>
        <v>4</v>
      </c>
      <c r="K13" s="40"/>
      <c r="L13" s="40"/>
      <c r="M13" s="40"/>
      <c r="N13" s="40"/>
    </row>
    <row r="14" spans="1:14" ht="50" customHeight="1" x14ac:dyDescent="0.2">
      <c r="A14" s="78" t="s">
        <v>47</v>
      </c>
      <c r="B14" s="78"/>
      <c r="C14" s="78"/>
      <c r="D14" s="78"/>
      <c r="E14" s="78"/>
      <c r="F14" s="78"/>
      <c r="G14" s="29">
        <v>14</v>
      </c>
      <c r="H14" s="30">
        <f>I14*G14/100</f>
        <v>0.14000000000000001</v>
      </c>
      <c r="I14" s="31">
        <f>IFERROR(IF(SUM(J14:N14)/COUNT(J14:N14)&gt;=4,1,(SUM(J14:N14)/COUNT(J14:N14)/4)),0)</f>
        <v>1</v>
      </c>
      <c r="J14" s="32">
        <f>SPRINTS!$G$8</f>
        <v>4</v>
      </c>
      <c r="K14" s="40"/>
      <c r="L14" s="40"/>
      <c r="M14" s="40"/>
      <c r="N14" s="40"/>
    </row>
    <row r="15" spans="1:14" ht="50" customHeight="1" x14ac:dyDescent="0.2">
      <c r="A15" s="77" t="s">
        <v>48</v>
      </c>
      <c r="B15" s="77"/>
      <c r="C15" s="77"/>
      <c r="D15" s="77"/>
      <c r="E15" s="77"/>
      <c r="F15" s="77"/>
      <c r="G15" s="33">
        <v>14</v>
      </c>
      <c r="H15" s="30">
        <f>I15*G15/100</f>
        <v>0.14000000000000001</v>
      </c>
      <c r="I15" s="31">
        <f>IFERROR(IF(SUM(J15:N15)/COUNT(J15:N15)&gt;=4,1,(SUM(J15:N15)/COUNT(J15:N15)/4)),0)</f>
        <v>1</v>
      </c>
      <c r="J15" s="32">
        <f>SPRINTS!$G$8</f>
        <v>4</v>
      </c>
      <c r="K15" s="40"/>
      <c r="L15" s="40"/>
      <c r="M15" s="40"/>
      <c r="N15" s="40"/>
    </row>
    <row r="16" spans="1:14" ht="50" customHeight="1" x14ac:dyDescent="0.2">
      <c r="A16" s="78" t="s">
        <v>49</v>
      </c>
      <c r="B16" s="78"/>
      <c r="C16" s="78"/>
      <c r="D16" s="78"/>
      <c r="E16" s="78"/>
      <c r="F16" s="77"/>
      <c r="G16" s="33">
        <v>14</v>
      </c>
      <c r="H16" s="30">
        <f>I16*G16/100</f>
        <v>0.14000000000000001</v>
      </c>
      <c r="I16" s="31">
        <f>IFERROR(IF(SUM(J16:N16)/COUNT(J16:N16)&gt;=4,1,(SUM(J16:N16)/COUNT(J16:N16)/4)),0)</f>
        <v>1</v>
      </c>
      <c r="J16" s="32">
        <f>SPRINTS!$G$8</f>
        <v>4</v>
      </c>
      <c r="K16" s="40"/>
      <c r="L16" s="40"/>
      <c r="M16" s="40"/>
      <c r="N16" s="40"/>
    </row>
    <row r="17" spans="1:14" ht="50" customHeight="1" thickBot="1" x14ac:dyDescent="0.25">
      <c r="F17" s="20" t="s">
        <v>26</v>
      </c>
      <c r="G17" s="34">
        <f>SUM(G10:G16)</f>
        <v>100</v>
      </c>
      <c r="H17" s="35">
        <f>SUM(H10:H16)</f>
        <v>1</v>
      </c>
      <c r="I17" s="36">
        <f>SUM(I10:I16)/COUNT(I10:I16)</f>
        <v>1</v>
      </c>
      <c r="J17" s="37"/>
      <c r="K17" s="37"/>
      <c r="L17" s="37"/>
      <c r="M17" s="37"/>
      <c r="N17" s="37"/>
    </row>
    <row r="20" spans="1:14" x14ac:dyDescent="0.2">
      <c r="A20"/>
      <c r="B20"/>
      <c r="C20"/>
      <c r="D20"/>
    </row>
    <row r="21" spans="1:14" x14ac:dyDescent="0.2">
      <c r="A21"/>
      <c r="B21"/>
      <c r="C21"/>
      <c r="D21"/>
    </row>
    <row r="22" spans="1:14" x14ac:dyDescent="0.2">
      <c r="A22"/>
      <c r="B22"/>
      <c r="C22"/>
      <c r="D22"/>
    </row>
    <row r="23" spans="1:14" x14ac:dyDescent="0.2">
      <c r="A23"/>
      <c r="B23"/>
      <c r="C23"/>
      <c r="D23"/>
    </row>
    <row r="24" spans="1:14" x14ac:dyDescent="0.2">
      <c r="A24"/>
      <c r="B24"/>
      <c r="C24"/>
      <c r="D24"/>
    </row>
    <row r="25" spans="1:14" x14ac:dyDescent="0.2">
      <c r="A25"/>
      <c r="B25"/>
      <c r="C25"/>
      <c r="D25"/>
    </row>
    <row r="26" spans="1:14" x14ac:dyDescent="0.2">
      <c r="A26"/>
      <c r="B26"/>
      <c r="C26"/>
      <c r="D26"/>
    </row>
    <row r="27" spans="1:14" x14ac:dyDescent="0.2">
      <c r="A27"/>
      <c r="B27"/>
      <c r="C27"/>
      <c r="D27"/>
    </row>
    <row r="28" spans="1:14" x14ac:dyDescent="0.2">
      <c r="A28"/>
      <c r="B28"/>
      <c r="C28"/>
      <c r="D28"/>
    </row>
    <row r="29" spans="1:14" x14ac:dyDescent="0.2">
      <c r="A29"/>
      <c r="B29"/>
      <c r="C29"/>
      <c r="D29"/>
    </row>
    <row r="30" spans="1:14" x14ac:dyDescent="0.2">
      <c r="A30"/>
      <c r="B30"/>
      <c r="C30"/>
      <c r="D30"/>
    </row>
  </sheetData>
  <mergeCells count="13">
    <mergeCell ref="A1:N1"/>
    <mergeCell ref="A11:F11"/>
    <mergeCell ref="A12:F12"/>
    <mergeCell ref="A13:F13"/>
    <mergeCell ref="A14:F14"/>
    <mergeCell ref="A15:F15"/>
    <mergeCell ref="A16:F16"/>
    <mergeCell ref="C2:C5"/>
    <mergeCell ref="D2:E5"/>
    <mergeCell ref="F6:H8"/>
    <mergeCell ref="C8:E8"/>
    <mergeCell ref="A9:F9"/>
    <mergeCell ref="A10:F10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workbookViewId="0">
      <selection sqref="A1:N1"/>
    </sheetView>
  </sheetViews>
  <sheetFormatPr baseColWidth="10" defaultColWidth="8.83203125" defaultRowHeight="15" x14ac:dyDescent="0.2"/>
  <cols>
    <col min="1" max="1" width="8.83203125" style="1"/>
    <col min="2" max="2" width="11.83203125" style="1" customWidth="1"/>
    <col min="3" max="3" width="16.1640625" style="1" customWidth="1"/>
    <col min="4" max="4" width="8.83203125" style="1"/>
    <col min="5" max="5" width="6.5" style="1" customWidth="1"/>
    <col min="6" max="6" width="10.1640625" style="1" customWidth="1"/>
    <col min="7" max="8" width="13.5" style="1" customWidth="1"/>
    <col min="9" max="9" width="16.33203125" style="1" customWidth="1"/>
    <col min="10" max="14" width="12.83203125" style="1" customWidth="1"/>
    <col min="15" max="16384" width="8.83203125" style="1"/>
  </cols>
  <sheetData>
    <row r="1" spans="1:14" ht="70" customHeight="1" x14ac:dyDescent="0.2">
      <c r="A1" s="85" t="s">
        <v>36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4" ht="16" x14ac:dyDescent="0.2">
      <c r="A2" s="2"/>
      <c r="C2" s="79">
        <f>D2*C7</f>
        <v>3.5</v>
      </c>
      <c r="D2" s="80">
        <f>I19*10</f>
        <v>10</v>
      </c>
      <c r="E2" s="81"/>
      <c r="F2" s="3" t="s">
        <v>3</v>
      </c>
      <c r="G2" s="4" t="s">
        <v>4</v>
      </c>
      <c r="H2" s="4" t="s">
        <v>5</v>
      </c>
      <c r="J2" s="5" t="s">
        <v>16</v>
      </c>
      <c r="K2" s="5" t="s">
        <v>16</v>
      </c>
      <c r="L2" s="5" t="s">
        <v>16</v>
      </c>
      <c r="M2" s="5" t="s">
        <v>16</v>
      </c>
      <c r="N2" s="5" t="s">
        <v>16</v>
      </c>
    </row>
    <row r="3" spans="1:14" ht="18" customHeight="1" x14ac:dyDescent="0.2">
      <c r="C3" s="79"/>
      <c r="D3" s="80"/>
      <c r="E3" s="81"/>
      <c r="F3" s="6" t="s">
        <v>6</v>
      </c>
      <c r="G3" s="7">
        <v>0</v>
      </c>
      <c r="H3" s="8" t="e" vm="1">
        <v>#VALUE!</v>
      </c>
      <c r="J3" s="9" t="s">
        <v>17</v>
      </c>
      <c r="K3" s="9" t="s">
        <v>17</v>
      </c>
      <c r="L3" s="9" t="s">
        <v>17</v>
      </c>
      <c r="M3" s="9" t="s">
        <v>17</v>
      </c>
      <c r="N3" s="9" t="s">
        <v>17</v>
      </c>
    </row>
    <row r="4" spans="1:14" ht="21" customHeight="1" x14ac:dyDescent="0.2">
      <c r="C4" s="79"/>
      <c r="D4" s="80"/>
      <c r="E4" s="81"/>
      <c r="F4" s="10" t="s">
        <v>7</v>
      </c>
      <c r="G4" s="11">
        <v>0.6</v>
      </c>
      <c r="H4" s="12" t="e" vm="2">
        <v>#VALUE!</v>
      </c>
      <c r="J4" s="9" t="s">
        <v>18</v>
      </c>
      <c r="K4" s="9" t="s">
        <v>18</v>
      </c>
      <c r="L4" s="9" t="s">
        <v>18</v>
      </c>
      <c r="M4" s="9" t="s">
        <v>18</v>
      </c>
      <c r="N4" s="9" t="s">
        <v>18</v>
      </c>
    </row>
    <row r="5" spans="1:14" ht="19.5" customHeight="1" x14ac:dyDescent="0.2">
      <c r="C5" s="79"/>
      <c r="D5" s="80"/>
      <c r="E5" s="81"/>
      <c r="F5" s="10" t="s">
        <v>8</v>
      </c>
      <c r="G5" s="11">
        <v>0.9</v>
      </c>
      <c r="H5" s="12" t="e" vm="3">
        <v>#VALUE!</v>
      </c>
      <c r="J5" s="9" t="s">
        <v>19</v>
      </c>
      <c r="K5" s="9" t="s">
        <v>19</v>
      </c>
      <c r="L5" s="9" t="s">
        <v>19</v>
      </c>
      <c r="M5" s="9" t="s">
        <v>19</v>
      </c>
      <c r="N5" s="9" t="s">
        <v>19</v>
      </c>
    </row>
    <row r="6" spans="1:14" ht="24.75" customHeight="1" x14ac:dyDescent="0.2">
      <c r="F6" s="72" t="e" vm="4">
        <f>_xlfn.XLOOKUP(H19,G3:G5,H3:H5,,-1)</f>
        <v>#VALUE!</v>
      </c>
      <c r="G6" s="72"/>
      <c r="H6" s="72"/>
      <c r="J6" s="9" t="s">
        <v>20</v>
      </c>
      <c r="K6" s="9" t="s">
        <v>20</v>
      </c>
      <c r="L6" s="9" t="s">
        <v>20</v>
      </c>
      <c r="M6" s="9" t="s">
        <v>20</v>
      </c>
      <c r="N6" s="9" t="s">
        <v>20</v>
      </c>
    </row>
    <row r="7" spans="1:14" ht="16" x14ac:dyDescent="0.2">
      <c r="B7" s="13" t="s">
        <v>10</v>
      </c>
      <c r="C7" s="14">
        <f>MÒDUL!$H$11</f>
        <v>0.35</v>
      </c>
      <c r="F7" s="72"/>
      <c r="G7" s="72"/>
      <c r="H7" s="72"/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</row>
    <row r="8" spans="1:14" ht="70.5" customHeight="1" x14ac:dyDescent="0.2">
      <c r="C8" s="82" t="s">
        <v>27</v>
      </c>
      <c r="D8" s="82"/>
      <c r="E8" s="82"/>
      <c r="F8" s="72"/>
      <c r="G8" s="72"/>
      <c r="H8" s="72"/>
      <c r="J8" s="39" t="s">
        <v>89</v>
      </c>
      <c r="K8" s="39" t="s">
        <v>90</v>
      </c>
      <c r="L8" s="39" t="s">
        <v>91</v>
      </c>
      <c r="M8" s="39" t="s">
        <v>92</v>
      </c>
      <c r="N8" s="39" t="s">
        <v>93</v>
      </c>
    </row>
    <row r="9" spans="1:14" ht="21.75" customHeight="1" x14ac:dyDescent="0.2">
      <c r="A9" s="83" t="s">
        <v>22</v>
      </c>
      <c r="B9" s="83"/>
      <c r="C9" s="83"/>
      <c r="D9" s="83"/>
      <c r="E9" s="83"/>
      <c r="F9" s="84"/>
      <c r="G9" s="16" t="s">
        <v>10</v>
      </c>
      <c r="H9" s="16" t="s">
        <v>12</v>
      </c>
      <c r="I9" s="17" t="s">
        <v>23</v>
      </c>
      <c r="J9" s="18" t="s">
        <v>24</v>
      </c>
      <c r="K9" s="18" t="s">
        <v>94</v>
      </c>
      <c r="L9" s="18" t="s">
        <v>25</v>
      </c>
      <c r="M9" s="18" t="s">
        <v>95</v>
      </c>
      <c r="N9" s="18" t="s">
        <v>96</v>
      </c>
    </row>
    <row r="10" spans="1:14" s="2" customFormat="1" ht="50" customHeight="1" x14ac:dyDescent="0.2">
      <c r="A10" s="88" t="s">
        <v>50</v>
      </c>
      <c r="B10" s="88"/>
      <c r="C10" s="88"/>
      <c r="D10" s="88"/>
      <c r="E10" s="88"/>
      <c r="F10" s="89"/>
      <c r="G10" s="29">
        <v>12</v>
      </c>
      <c r="H10" s="30">
        <f>I10*G10/100</f>
        <v>0.12</v>
      </c>
      <c r="I10" s="31">
        <f>IFERROR(IF(SUM(J10:N10)/COUNT(J10:N10)&gt;=4,1,(SUM(J10:N10)/COUNT(J10:N10)/4)),0)</f>
        <v>1</v>
      </c>
      <c r="J10" s="40"/>
      <c r="K10" s="32">
        <f>SPRINTS!$G$16</f>
        <v>4</v>
      </c>
      <c r="L10" s="40"/>
      <c r="M10" s="40"/>
      <c r="N10" s="32">
        <f>SPRINTS!$G$40</f>
        <v>4</v>
      </c>
    </row>
    <row r="11" spans="1:14" s="2" customFormat="1" ht="50" customHeight="1" x14ac:dyDescent="0.2">
      <c r="A11" s="86" t="s">
        <v>51</v>
      </c>
      <c r="B11" s="86"/>
      <c r="C11" s="86"/>
      <c r="D11" s="86"/>
      <c r="E11" s="86"/>
      <c r="F11" s="87"/>
      <c r="G11" s="29">
        <v>11</v>
      </c>
      <c r="H11" s="30">
        <f t="shared" ref="H11:H18" si="0">I11*G11/100</f>
        <v>0.11</v>
      </c>
      <c r="I11" s="31">
        <f>IFERROR(IF(SUM(J11:N11)/COUNT(J11:N11)&gt;=4,1,(SUM(J11:N11)/COUNT(J11:N11)/4)),0)</f>
        <v>1</v>
      </c>
      <c r="J11" s="40"/>
      <c r="K11" s="32">
        <f>SPRINTS!$G$16</f>
        <v>4</v>
      </c>
      <c r="L11" s="40"/>
      <c r="M11" s="40"/>
      <c r="N11" s="32">
        <f>SPRINTS!$G$40</f>
        <v>4</v>
      </c>
    </row>
    <row r="12" spans="1:14" s="2" customFormat="1" ht="50" customHeight="1" x14ac:dyDescent="0.2">
      <c r="A12" s="86" t="s">
        <v>52</v>
      </c>
      <c r="B12" s="86"/>
      <c r="C12" s="86"/>
      <c r="D12" s="86"/>
      <c r="E12" s="86"/>
      <c r="F12" s="87"/>
      <c r="G12" s="29">
        <v>11</v>
      </c>
      <c r="H12" s="30">
        <f t="shared" si="0"/>
        <v>0.11</v>
      </c>
      <c r="I12" s="31">
        <f>IFERROR(IF(SUM(J12:N12)/COUNT(J12:N12)&gt;=4,1,(SUM(J12:N12)/COUNT(J12:N12)/4)),0)</f>
        <v>1</v>
      </c>
      <c r="J12" s="40"/>
      <c r="K12" s="32">
        <f>SPRINTS!$G$16</f>
        <v>4</v>
      </c>
      <c r="L12" s="40"/>
      <c r="M12" s="40"/>
      <c r="N12" s="32">
        <f>SPRINTS!$G$40</f>
        <v>4</v>
      </c>
    </row>
    <row r="13" spans="1:14" s="2" customFormat="1" ht="50" customHeight="1" x14ac:dyDescent="0.2">
      <c r="A13" s="86" t="s">
        <v>53</v>
      </c>
      <c r="B13" s="86"/>
      <c r="C13" s="86"/>
      <c r="D13" s="86"/>
      <c r="E13" s="86"/>
      <c r="F13" s="87"/>
      <c r="G13" s="29">
        <v>11</v>
      </c>
      <c r="H13" s="30">
        <f t="shared" si="0"/>
        <v>0.11</v>
      </c>
      <c r="I13" s="31">
        <f>IFERROR(IF(SUM(J13:N13)/COUNT(J13:N13)&gt;=4,1,(SUM(J13:N13)/COUNT(J13:N13)/4)),0)</f>
        <v>1</v>
      </c>
      <c r="J13" s="40"/>
      <c r="K13" s="32">
        <f>SPRINTS!$G$16</f>
        <v>4</v>
      </c>
      <c r="L13" s="40"/>
      <c r="M13" s="40"/>
      <c r="N13" s="32">
        <f>SPRINTS!$G$40</f>
        <v>4</v>
      </c>
    </row>
    <row r="14" spans="1:14" s="2" customFormat="1" ht="50" customHeight="1" x14ac:dyDescent="0.2">
      <c r="A14" s="86" t="s">
        <v>54</v>
      </c>
      <c r="B14" s="86"/>
      <c r="C14" s="86"/>
      <c r="D14" s="86"/>
      <c r="E14" s="86"/>
      <c r="F14" s="87"/>
      <c r="G14" s="29">
        <v>11</v>
      </c>
      <c r="H14" s="30">
        <f t="shared" si="0"/>
        <v>0.11</v>
      </c>
      <c r="I14" s="31">
        <f>IFERROR(IF(SUM(J14:N14)/COUNT(J14:N14)&gt;=4,1,(SUM(J14:N14)/COUNT(J14:N14)/4)),0)</f>
        <v>1</v>
      </c>
      <c r="J14" s="40"/>
      <c r="K14" s="32">
        <f>SPRINTS!$G$16</f>
        <v>4</v>
      </c>
      <c r="L14" s="40"/>
      <c r="M14" s="40"/>
      <c r="N14" s="32">
        <f>SPRINTS!$G$40</f>
        <v>4</v>
      </c>
    </row>
    <row r="15" spans="1:14" s="2" customFormat="1" ht="50" customHeight="1" x14ac:dyDescent="0.2">
      <c r="A15" s="86" t="s">
        <v>55</v>
      </c>
      <c r="B15" s="86"/>
      <c r="C15" s="86"/>
      <c r="D15" s="86"/>
      <c r="E15" s="86"/>
      <c r="F15" s="87"/>
      <c r="G15" s="29">
        <v>11</v>
      </c>
      <c r="H15" s="30">
        <f t="shared" si="0"/>
        <v>0.11</v>
      </c>
      <c r="I15" s="31">
        <f>IFERROR(IF(SUM(J15:N15)/COUNT(J15:N15)&gt;=4,1,(SUM(J15:N15)/COUNT(J15:N15)/4)),0)</f>
        <v>1</v>
      </c>
      <c r="J15" s="40"/>
      <c r="K15" s="32">
        <f>SPRINTS!$G$16</f>
        <v>4</v>
      </c>
      <c r="L15" s="40"/>
      <c r="M15" s="40"/>
      <c r="N15" s="32">
        <f>SPRINTS!$G$40</f>
        <v>4</v>
      </c>
    </row>
    <row r="16" spans="1:14" s="2" customFormat="1" ht="50" customHeight="1" x14ac:dyDescent="0.2">
      <c r="A16" s="86" t="s">
        <v>56</v>
      </c>
      <c r="B16" s="86"/>
      <c r="C16" s="86"/>
      <c r="D16" s="86"/>
      <c r="E16" s="86"/>
      <c r="F16" s="87"/>
      <c r="G16" s="29">
        <v>11</v>
      </c>
      <c r="H16" s="30">
        <f t="shared" si="0"/>
        <v>0.11</v>
      </c>
      <c r="I16" s="31">
        <f>IFERROR(IF(SUM(J16:N16)/COUNT(J16:N16)&gt;=4,1,(SUM(J16:N16)/COUNT(J16:N16)/4)),0)</f>
        <v>1</v>
      </c>
      <c r="J16" s="40"/>
      <c r="K16" s="32">
        <f>SPRINTS!$G$16</f>
        <v>4</v>
      </c>
      <c r="L16" s="40"/>
      <c r="M16" s="40"/>
      <c r="N16" s="32">
        <f>SPRINTS!$G$40</f>
        <v>4</v>
      </c>
    </row>
    <row r="17" spans="1:14" s="2" customFormat="1" ht="50" customHeight="1" x14ac:dyDescent="0.2">
      <c r="A17" s="86" t="s">
        <v>57</v>
      </c>
      <c r="B17" s="86"/>
      <c r="C17" s="86"/>
      <c r="D17" s="86"/>
      <c r="E17" s="86"/>
      <c r="F17" s="87"/>
      <c r="G17" s="29">
        <v>11</v>
      </c>
      <c r="H17" s="30">
        <f t="shared" si="0"/>
        <v>0.11</v>
      </c>
      <c r="I17" s="31">
        <f>IFERROR(IF(SUM(J17:N17)/COUNT(J17:N17)&gt;=4,1,(SUM(J17:N17)/COUNT(J17:N17)/4)),0)</f>
        <v>1</v>
      </c>
      <c r="J17" s="40"/>
      <c r="K17" s="32">
        <f>SPRINTS!$G$16</f>
        <v>4</v>
      </c>
      <c r="L17" s="40"/>
      <c r="M17" s="40"/>
      <c r="N17" s="32">
        <f>SPRINTS!$G$40</f>
        <v>4</v>
      </c>
    </row>
    <row r="18" spans="1:14" s="2" customFormat="1" ht="50" customHeight="1" x14ac:dyDescent="0.2">
      <c r="A18" s="86" t="s">
        <v>58</v>
      </c>
      <c r="B18" s="86"/>
      <c r="C18" s="86"/>
      <c r="D18" s="86"/>
      <c r="E18" s="86"/>
      <c r="F18" s="87"/>
      <c r="G18" s="33">
        <v>11</v>
      </c>
      <c r="H18" s="30">
        <f t="shared" si="0"/>
        <v>0.11</v>
      </c>
      <c r="I18" s="31">
        <f>IFERROR(IF(SUM(J18:N18)/COUNT(J18:N18)&gt;=4,1,(SUM(J18:N18)/COUNT(J18:N18)/4)),0)</f>
        <v>1</v>
      </c>
      <c r="J18" s="40"/>
      <c r="K18" s="32">
        <f>SPRINTS!$G$16</f>
        <v>4</v>
      </c>
      <c r="L18" s="40"/>
      <c r="M18" s="40"/>
      <c r="N18" s="32">
        <f>SPRINTS!$G$40</f>
        <v>4</v>
      </c>
    </row>
    <row r="19" spans="1:14" s="2" customFormat="1" ht="50" customHeight="1" thickBot="1" x14ac:dyDescent="0.25">
      <c r="F19" s="38" t="s">
        <v>26</v>
      </c>
      <c r="G19" s="29">
        <f>SUM(G10:G18)</f>
        <v>100</v>
      </c>
      <c r="H19" s="35">
        <f>SUM(H10:H18)</f>
        <v>0.99999999999999989</v>
      </c>
      <c r="I19" s="36">
        <f>SUM(I10:I18)/COUNT(I10:I18)</f>
        <v>1</v>
      </c>
      <c r="J19" s="37"/>
      <c r="K19" s="37"/>
      <c r="L19" s="37"/>
      <c r="M19" s="37"/>
    </row>
    <row r="20" spans="1:14" x14ac:dyDescent="0.2">
      <c r="A20"/>
      <c r="B20"/>
      <c r="C20"/>
      <c r="D20"/>
    </row>
    <row r="21" spans="1:14" x14ac:dyDescent="0.2">
      <c r="A21"/>
      <c r="B21"/>
      <c r="C21"/>
      <c r="D21"/>
    </row>
    <row r="22" spans="1:14" x14ac:dyDescent="0.2">
      <c r="A22"/>
      <c r="B22"/>
      <c r="C22"/>
      <c r="D22"/>
    </row>
    <row r="23" spans="1:14" x14ac:dyDescent="0.2">
      <c r="A23"/>
      <c r="B23"/>
      <c r="C23"/>
      <c r="D23"/>
    </row>
    <row r="24" spans="1:14" x14ac:dyDescent="0.2">
      <c r="A24"/>
      <c r="B24"/>
      <c r="C24"/>
      <c r="D24"/>
    </row>
    <row r="25" spans="1:14" x14ac:dyDescent="0.2">
      <c r="A25"/>
      <c r="B25"/>
      <c r="C25"/>
      <c r="D25"/>
    </row>
    <row r="26" spans="1:14" x14ac:dyDescent="0.2">
      <c r="A26"/>
      <c r="B26"/>
      <c r="C26"/>
      <c r="D26"/>
    </row>
    <row r="27" spans="1:14" x14ac:dyDescent="0.2">
      <c r="A27"/>
      <c r="B27"/>
      <c r="C27"/>
      <c r="D27"/>
    </row>
    <row r="28" spans="1:14" x14ac:dyDescent="0.2">
      <c r="A28"/>
      <c r="B28"/>
      <c r="C28"/>
      <c r="D28"/>
    </row>
    <row r="29" spans="1:14" x14ac:dyDescent="0.2">
      <c r="A29"/>
      <c r="B29"/>
      <c r="C29"/>
      <c r="D29"/>
    </row>
    <row r="30" spans="1:14" x14ac:dyDescent="0.2">
      <c r="A30"/>
      <c r="B30"/>
      <c r="C30"/>
      <c r="D30"/>
    </row>
    <row r="31" spans="1:14" x14ac:dyDescent="0.2">
      <c r="A31"/>
      <c r="B31"/>
      <c r="C31"/>
      <c r="D31"/>
    </row>
    <row r="32" spans="1:14" ht="16" x14ac:dyDescent="0.2">
      <c r="B32" s="21"/>
    </row>
    <row r="33" spans="2:2" ht="16" x14ac:dyDescent="0.2">
      <c r="B33" s="21"/>
    </row>
  </sheetData>
  <mergeCells count="15">
    <mergeCell ref="A1:N1"/>
    <mergeCell ref="A10:F10"/>
    <mergeCell ref="A11:F11"/>
    <mergeCell ref="A12:F12"/>
    <mergeCell ref="A13:F13"/>
    <mergeCell ref="D2:E5"/>
    <mergeCell ref="C2:C5"/>
    <mergeCell ref="F6:H8"/>
    <mergeCell ref="C8:E8"/>
    <mergeCell ref="A9:F9"/>
    <mergeCell ref="A14:F14"/>
    <mergeCell ref="A15:F15"/>
    <mergeCell ref="A16:F16"/>
    <mergeCell ref="A17:F17"/>
    <mergeCell ref="A18:F18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9607-A1B5-4D2F-BBDE-C4E6F1D523B8}">
  <dimension ref="A1:N32"/>
  <sheetViews>
    <sheetView workbookViewId="0">
      <selection sqref="A1:N1"/>
    </sheetView>
  </sheetViews>
  <sheetFormatPr baseColWidth="10" defaultColWidth="8.83203125" defaultRowHeight="15" x14ac:dyDescent="0.2"/>
  <cols>
    <col min="1" max="1" width="8.83203125" style="1"/>
    <col min="2" max="2" width="11.83203125" style="1" customWidth="1"/>
    <col min="3" max="3" width="16.1640625" style="1" customWidth="1"/>
    <col min="4" max="4" width="8.83203125" style="1"/>
    <col min="5" max="5" width="6.5" style="1" customWidth="1"/>
    <col min="6" max="6" width="10.1640625" style="1" customWidth="1"/>
    <col min="7" max="8" width="13.5" style="1" customWidth="1"/>
    <col min="9" max="9" width="16.33203125" style="1" customWidth="1"/>
    <col min="10" max="14" width="12.83203125" style="1" customWidth="1"/>
    <col min="15" max="16384" width="8.83203125" style="1"/>
  </cols>
  <sheetData>
    <row r="1" spans="1:14" ht="70" customHeight="1" x14ac:dyDescent="0.2">
      <c r="A1" s="85" t="s">
        <v>38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4" ht="16" x14ac:dyDescent="0.2">
      <c r="A2" s="2"/>
      <c r="C2" s="79">
        <f>D2*C7</f>
        <v>2</v>
      </c>
      <c r="D2" s="80">
        <f>I18*10</f>
        <v>10</v>
      </c>
      <c r="E2" s="81"/>
      <c r="F2" s="3" t="s">
        <v>3</v>
      </c>
      <c r="G2" s="4" t="s">
        <v>4</v>
      </c>
      <c r="H2" s="4" t="s">
        <v>5</v>
      </c>
      <c r="J2" s="5" t="s">
        <v>16</v>
      </c>
      <c r="K2" s="5" t="s">
        <v>16</v>
      </c>
      <c r="L2" s="5" t="s">
        <v>16</v>
      </c>
      <c r="M2" s="5" t="s">
        <v>16</v>
      </c>
      <c r="N2" s="5" t="s">
        <v>16</v>
      </c>
    </row>
    <row r="3" spans="1:14" ht="18" customHeight="1" x14ac:dyDescent="0.2">
      <c r="C3" s="79"/>
      <c r="D3" s="80"/>
      <c r="E3" s="81"/>
      <c r="F3" s="6" t="s">
        <v>6</v>
      </c>
      <c r="G3" s="7">
        <v>0</v>
      </c>
      <c r="H3" s="8" t="e" vm="1">
        <v>#VALUE!</v>
      </c>
      <c r="J3" s="9" t="s">
        <v>17</v>
      </c>
      <c r="K3" s="9" t="s">
        <v>17</v>
      </c>
      <c r="L3" s="9" t="s">
        <v>17</v>
      </c>
      <c r="M3" s="9" t="s">
        <v>17</v>
      </c>
      <c r="N3" s="9" t="s">
        <v>17</v>
      </c>
    </row>
    <row r="4" spans="1:14" ht="21" customHeight="1" x14ac:dyDescent="0.2">
      <c r="C4" s="79"/>
      <c r="D4" s="80"/>
      <c r="E4" s="81"/>
      <c r="F4" s="10" t="s">
        <v>7</v>
      </c>
      <c r="G4" s="11">
        <v>0.6</v>
      </c>
      <c r="H4" s="12" t="e" vm="2">
        <v>#VALUE!</v>
      </c>
      <c r="J4" s="9" t="s">
        <v>18</v>
      </c>
      <c r="K4" s="9" t="s">
        <v>18</v>
      </c>
      <c r="L4" s="9" t="s">
        <v>18</v>
      </c>
      <c r="M4" s="9" t="s">
        <v>18</v>
      </c>
      <c r="N4" s="9" t="s">
        <v>18</v>
      </c>
    </row>
    <row r="5" spans="1:14" ht="19.5" customHeight="1" x14ac:dyDescent="0.2">
      <c r="C5" s="79"/>
      <c r="D5" s="80"/>
      <c r="E5" s="81"/>
      <c r="F5" s="10" t="s">
        <v>8</v>
      </c>
      <c r="G5" s="11">
        <v>0.9</v>
      </c>
      <c r="H5" s="12" t="e" vm="3">
        <v>#VALUE!</v>
      </c>
      <c r="J5" s="9" t="s">
        <v>19</v>
      </c>
      <c r="K5" s="9" t="s">
        <v>19</v>
      </c>
      <c r="L5" s="9" t="s">
        <v>19</v>
      </c>
      <c r="M5" s="9" t="s">
        <v>19</v>
      </c>
      <c r="N5" s="9" t="s">
        <v>19</v>
      </c>
    </row>
    <row r="6" spans="1:14" ht="24.75" customHeight="1" x14ac:dyDescent="0.2">
      <c r="F6" s="72" t="e" vm="4">
        <f>_xlfn.XLOOKUP(H18,G3:G5,H3:H5,,-1)</f>
        <v>#VALUE!</v>
      </c>
      <c r="G6" s="72"/>
      <c r="H6" s="72"/>
      <c r="J6" s="9" t="s">
        <v>20</v>
      </c>
      <c r="K6" s="9" t="s">
        <v>20</v>
      </c>
      <c r="L6" s="9" t="s">
        <v>20</v>
      </c>
      <c r="M6" s="9" t="s">
        <v>20</v>
      </c>
      <c r="N6" s="9" t="s">
        <v>20</v>
      </c>
    </row>
    <row r="7" spans="1:14" ht="16" x14ac:dyDescent="0.2">
      <c r="B7" s="13" t="s">
        <v>10</v>
      </c>
      <c r="C7" s="14">
        <f>MÒDUL!$H$12</f>
        <v>0.2</v>
      </c>
      <c r="F7" s="72"/>
      <c r="G7" s="72"/>
      <c r="H7" s="72"/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</row>
    <row r="8" spans="1:14" ht="70.5" customHeight="1" x14ac:dyDescent="0.2">
      <c r="C8" s="82" t="s">
        <v>35</v>
      </c>
      <c r="D8" s="82"/>
      <c r="E8" s="82"/>
      <c r="F8" s="72"/>
      <c r="G8" s="72"/>
      <c r="H8" s="72"/>
      <c r="J8" s="39" t="s">
        <v>89</v>
      </c>
      <c r="K8" s="39" t="s">
        <v>90</v>
      </c>
      <c r="L8" s="39" t="s">
        <v>91</v>
      </c>
      <c r="M8" s="39" t="s">
        <v>92</v>
      </c>
      <c r="N8" s="39" t="s">
        <v>93</v>
      </c>
    </row>
    <row r="9" spans="1:14" ht="21.75" customHeight="1" x14ac:dyDescent="0.2">
      <c r="A9" s="83" t="s">
        <v>22</v>
      </c>
      <c r="B9" s="83"/>
      <c r="C9" s="83"/>
      <c r="D9" s="83"/>
      <c r="E9" s="83"/>
      <c r="F9" s="84"/>
      <c r="G9" s="16" t="s">
        <v>10</v>
      </c>
      <c r="H9" s="16" t="s">
        <v>12</v>
      </c>
      <c r="I9" s="17" t="s">
        <v>23</v>
      </c>
      <c r="J9" s="18" t="s">
        <v>24</v>
      </c>
      <c r="K9" s="18" t="s">
        <v>94</v>
      </c>
      <c r="L9" s="18" t="s">
        <v>25</v>
      </c>
      <c r="M9" s="18" t="s">
        <v>95</v>
      </c>
      <c r="N9" s="18" t="s">
        <v>96</v>
      </c>
    </row>
    <row r="10" spans="1:14" s="2" customFormat="1" ht="50" customHeight="1" x14ac:dyDescent="0.2">
      <c r="A10" s="90" t="s">
        <v>59</v>
      </c>
      <c r="B10" s="90"/>
      <c r="C10" s="90"/>
      <c r="D10" s="90"/>
      <c r="E10" s="90"/>
      <c r="F10" s="91"/>
      <c r="G10" s="29">
        <v>13</v>
      </c>
      <c r="H10" s="30">
        <f>I10*G10/100</f>
        <v>0.13</v>
      </c>
      <c r="I10" s="31">
        <f>IFERROR(IF(SUM(J10:N10)/COUNT(J10:N10)&gt;=4,1,(SUM(J10:N10)/COUNT(J10:N10)/4)),0)</f>
        <v>1</v>
      </c>
      <c r="J10" s="40"/>
      <c r="K10" s="40"/>
      <c r="L10" s="32">
        <f>SPRINTS!$G$25</f>
        <v>4</v>
      </c>
      <c r="M10" s="40"/>
      <c r="N10" s="32">
        <f>SPRINTS!$G$40</f>
        <v>4</v>
      </c>
    </row>
    <row r="11" spans="1:14" s="2" customFormat="1" ht="50" customHeight="1" x14ac:dyDescent="0.2">
      <c r="A11" s="90" t="s">
        <v>60</v>
      </c>
      <c r="B11" s="90"/>
      <c r="C11" s="90"/>
      <c r="D11" s="90"/>
      <c r="E11" s="90"/>
      <c r="F11" s="91"/>
      <c r="G11" s="29">
        <v>13</v>
      </c>
      <c r="H11" s="30">
        <f t="shared" ref="H11:H17" si="0">I11*G11/100</f>
        <v>0.13</v>
      </c>
      <c r="I11" s="31">
        <f>IFERROR(IF(SUM(J11:N11)/COUNT(J11:N11)&gt;=4,1,(SUM(J11:N11)/COUNT(J11:N11)/4)),0)</f>
        <v>1</v>
      </c>
      <c r="J11" s="40"/>
      <c r="K11" s="40"/>
      <c r="L11" s="32">
        <f>SPRINTS!$G$25</f>
        <v>4</v>
      </c>
      <c r="M11" s="40"/>
      <c r="N11" s="32">
        <f>SPRINTS!$G$40</f>
        <v>4</v>
      </c>
    </row>
    <row r="12" spans="1:14" s="2" customFormat="1" ht="50" customHeight="1" x14ac:dyDescent="0.2">
      <c r="A12" s="90" t="s">
        <v>61</v>
      </c>
      <c r="B12" s="90"/>
      <c r="C12" s="90"/>
      <c r="D12" s="90"/>
      <c r="E12" s="90"/>
      <c r="F12" s="91"/>
      <c r="G12" s="29">
        <v>13</v>
      </c>
      <c r="H12" s="30">
        <f t="shared" si="0"/>
        <v>0.13</v>
      </c>
      <c r="I12" s="31">
        <f>IFERROR(IF(SUM(J12:N12)/COUNT(J12:N12)&gt;=4,1,(SUM(J12:N12)/COUNT(J12:N12)/4)),0)</f>
        <v>1</v>
      </c>
      <c r="J12" s="40"/>
      <c r="K12" s="40"/>
      <c r="L12" s="32">
        <f>SPRINTS!$G$25</f>
        <v>4</v>
      </c>
      <c r="M12" s="40"/>
      <c r="N12" s="32">
        <f>SPRINTS!$G$40</f>
        <v>4</v>
      </c>
    </row>
    <row r="13" spans="1:14" s="2" customFormat="1" ht="50" customHeight="1" x14ac:dyDescent="0.2">
      <c r="A13" s="90" t="s">
        <v>62</v>
      </c>
      <c r="B13" s="90"/>
      <c r="C13" s="90"/>
      <c r="D13" s="90"/>
      <c r="E13" s="90"/>
      <c r="F13" s="91"/>
      <c r="G13" s="29">
        <v>13</v>
      </c>
      <c r="H13" s="30">
        <f t="shared" si="0"/>
        <v>0.13</v>
      </c>
      <c r="I13" s="31">
        <f>IFERROR(IF(SUM(J13:N13)/COUNT(J13:N13)&gt;=4,1,(SUM(J13:N13)/COUNT(J13:N13)/4)),0)</f>
        <v>1</v>
      </c>
      <c r="J13" s="40"/>
      <c r="K13" s="40"/>
      <c r="L13" s="32">
        <f>SPRINTS!$G$25</f>
        <v>4</v>
      </c>
      <c r="M13" s="40"/>
      <c r="N13" s="32">
        <f>SPRINTS!$G$40</f>
        <v>4</v>
      </c>
    </row>
    <row r="14" spans="1:14" s="2" customFormat="1" ht="50" customHeight="1" x14ac:dyDescent="0.2">
      <c r="A14" s="90" t="s">
        <v>63</v>
      </c>
      <c r="B14" s="90"/>
      <c r="C14" s="90"/>
      <c r="D14" s="90"/>
      <c r="E14" s="90"/>
      <c r="F14" s="91"/>
      <c r="G14" s="29">
        <v>12</v>
      </c>
      <c r="H14" s="30">
        <f t="shared" si="0"/>
        <v>0.12</v>
      </c>
      <c r="I14" s="31">
        <f>IFERROR(IF(SUM(J14:N14)/COUNT(J14:N14)&gt;=4,1,(SUM(J14:N14)/COUNT(J14:N14)/4)),0)</f>
        <v>1</v>
      </c>
      <c r="J14" s="40"/>
      <c r="K14" s="40"/>
      <c r="L14" s="32">
        <f>SPRINTS!$G$25</f>
        <v>4</v>
      </c>
      <c r="M14" s="40"/>
      <c r="N14" s="32">
        <f>SPRINTS!$G$40</f>
        <v>4</v>
      </c>
    </row>
    <row r="15" spans="1:14" s="2" customFormat="1" ht="50" customHeight="1" x14ac:dyDescent="0.2">
      <c r="A15" s="90" t="s">
        <v>64</v>
      </c>
      <c r="B15" s="90"/>
      <c r="C15" s="90"/>
      <c r="D15" s="90"/>
      <c r="E15" s="90"/>
      <c r="F15" s="91"/>
      <c r="G15" s="29">
        <v>12</v>
      </c>
      <c r="H15" s="30">
        <f t="shared" si="0"/>
        <v>0.12</v>
      </c>
      <c r="I15" s="31">
        <f>IFERROR(IF(SUM(J15:N15)/COUNT(J15:N15)&gt;=4,1,(SUM(J15:N15)/COUNT(J15:N15)/4)),0)</f>
        <v>1</v>
      </c>
      <c r="J15" s="40"/>
      <c r="K15" s="40"/>
      <c r="L15" s="32">
        <f>SPRINTS!$G$25</f>
        <v>4</v>
      </c>
      <c r="M15" s="40"/>
      <c r="N15" s="32">
        <f>SPRINTS!$G$40</f>
        <v>4</v>
      </c>
    </row>
    <row r="16" spans="1:14" s="2" customFormat="1" ht="50" customHeight="1" x14ac:dyDescent="0.2">
      <c r="A16" s="90" t="s">
        <v>65</v>
      </c>
      <c r="B16" s="90"/>
      <c r="C16" s="90"/>
      <c r="D16" s="90"/>
      <c r="E16" s="90"/>
      <c r="F16" s="91"/>
      <c r="G16" s="29">
        <v>12</v>
      </c>
      <c r="H16" s="30">
        <f t="shared" si="0"/>
        <v>0.12</v>
      </c>
      <c r="I16" s="31">
        <f>IFERROR(IF(SUM(J16:N16)/COUNT(J16:N16)&gt;=4,1,(SUM(J16:N16)/COUNT(J16:N16)/4)),0)</f>
        <v>1</v>
      </c>
      <c r="J16" s="40"/>
      <c r="K16" s="40"/>
      <c r="L16" s="32">
        <f>SPRINTS!$G$25</f>
        <v>4</v>
      </c>
      <c r="M16" s="40"/>
      <c r="N16" s="32">
        <f>SPRINTS!$G$40</f>
        <v>4</v>
      </c>
    </row>
    <row r="17" spans="1:14" s="2" customFormat="1" ht="50" customHeight="1" x14ac:dyDescent="0.2">
      <c r="A17" s="90" t="s">
        <v>66</v>
      </c>
      <c r="B17" s="90"/>
      <c r="C17" s="90"/>
      <c r="D17" s="90"/>
      <c r="E17" s="90"/>
      <c r="F17" s="91"/>
      <c r="G17" s="29">
        <v>12</v>
      </c>
      <c r="H17" s="30">
        <f t="shared" si="0"/>
        <v>0.12</v>
      </c>
      <c r="I17" s="31">
        <f>IFERROR(IF(SUM(J17:N17)/COUNT(J17:N17)&gt;=4,1,(SUM(J17:N17)/COUNT(J17:N17)/4)),0)</f>
        <v>1</v>
      </c>
      <c r="J17" s="40"/>
      <c r="K17" s="40"/>
      <c r="L17" s="32">
        <f>SPRINTS!$G$25</f>
        <v>4</v>
      </c>
      <c r="M17" s="40"/>
      <c r="N17" s="32">
        <f>SPRINTS!$G$40</f>
        <v>4</v>
      </c>
    </row>
    <row r="18" spans="1:14" s="2" customFormat="1" ht="50" customHeight="1" thickBot="1" x14ac:dyDescent="0.25">
      <c r="F18" s="38" t="s">
        <v>26</v>
      </c>
      <c r="G18" s="29">
        <f>SUM(G10:G17)</f>
        <v>100</v>
      </c>
      <c r="H18" s="35">
        <f>SUM(H10:H17)</f>
        <v>1</v>
      </c>
      <c r="I18" s="36">
        <f>SUM(I10:I17)/COUNT(I10:I17)</f>
        <v>1</v>
      </c>
      <c r="J18" s="37"/>
      <c r="K18" s="37"/>
      <c r="L18" s="37"/>
      <c r="M18" s="37"/>
    </row>
    <row r="21" spans="1:14" x14ac:dyDescent="0.2">
      <c r="A21"/>
      <c r="B21"/>
      <c r="C21"/>
      <c r="D21"/>
      <c r="E21"/>
      <c r="F21"/>
    </row>
    <row r="22" spans="1:14" x14ac:dyDescent="0.2">
      <c r="A22"/>
      <c r="B22"/>
      <c r="C22"/>
      <c r="D22"/>
      <c r="E22"/>
      <c r="F22"/>
    </row>
    <row r="23" spans="1:14" x14ac:dyDescent="0.2">
      <c r="A23"/>
      <c r="B23"/>
      <c r="C23"/>
      <c r="D23"/>
      <c r="E23"/>
      <c r="F23"/>
    </row>
    <row r="24" spans="1:14" x14ac:dyDescent="0.2">
      <c r="A24"/>
      <c r="B24"/>
      <c r="C24"/>
      <c r="D24"/>
      <c r="E24"/>
      <c r="F24"/>
    </row>
    <row r="25" spans="1:14" x14ac:dyDescent="0.2">
      <c r="A25"/>
      <c r="B25"/>
      <c r="C25"/>
      <c r="D25"/>
      <c r="E25"/>
      <c r="F25"/>
    </row>
    <row r="26" spans="1:14" x14ac:dyDescent="0.2">
      <c r="A26"/>
      <c r="B26"/>
      <c r="C26"/>
      <c r="D26"/>
      <c r="E26"/>
      <c r="F26"/>
    </row>
    <row r="27" spans="1:14" x14ac:dyDescent="0.2">
      <c r="A27"/>
      <c r="B27"/>
      <c r="C27"/>
      <c r="D27"/>
      <c r="E27"/>
      <c r="F27"/>
    </row>
    <row r="28" spans="1:14" x14ac:dyDescent="0.2">
      <c r="A28"/>
      <c r="B28"/>
      <c r="C28"/>
      <c r="D28"/>
      <c r="E28"/>
      <c r="F28"/>
    </row>
    <row r="29" spans="1:14" x14ac:dyDescent="0.2">
      <c r="A29"/>
      <c r="B29"/>
      <c r="C29"/>
      <c r="D29"/>
      <c r="E29"/>
      <c r="F29"/>
    </row>
    <row r="30" spans="1:14" x14ac:dyDescent="0.2">
      <c r="A30"/>
      <c r="B30"/>
      <c r="C30"/>
      <c r="D30"/>
      <c r="E30"/>
      <c r="F30"/>
    </row>
    <row r="31" spans="1:14" x14ac:dyDescent="0.2">
      <c r="A31"/>
      <c r="B31"/>
      <c r="C31"/>
      <c r="D31"/>
      <c r="E31"/>
      <c r="F31"/>
    </row>
    <row r="32" spans="1:14" x14ac:dyDescent="0.2">
      <c r="A32"/>
      <c r="B32"/>
      <c r="C32"/>
      <c r="D32"/>
      <c r="E32"/>
      <c r="F32"/>
    </row>
  </sheetData>
  <mergeCells count="14">
    <mergeCell ref="A1:N1"/>
    <mergeCell ref="A11:F11"/>
    <mergeCell ref="A12:F12"/>
    <mergeCell ref="A13:F13"/>
    <mergeCell ref="A14:F14"/>
    <mergeCell ref="A17:F17"/>
    <mergeCell ref="C2:C5"/>
    <mergeCell ref="D2:E5"/>
    <mergeCell ref="F6:H8"/>
    <mergeCell ref="C8:E8"/>
    <mergeCell ref="A9:F9"/>
    <mergeCell ref="A10:F10"/>
    <mergeCell ref="A15:F15"/>
    <mergeCell ref="A16:F16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9F5E-EDF7-0945-85E3-E941F5CCF462}">
  <dimension ref="A1:O33"/>
  <sheetViews>
    <sheetView workbookViewId="0">
      <selection sqref="A1:N1"/>
    </sheetView>
  </sheetViews>
  <sheetFormatPr baseColWidth="10" defaultColWidth="8.83203125" defaultRowHeight="15" x14ac:dyDescent="0.2"/>
  <cols>
    <col min="1" max="1" width="8.83203125" style="1"/>
    <col min="2" max="2" width="11.83203125" style="1" customWidth="1"/>
    <col min="3" max="3" width="16.1640625" style="1" customWidth="1"/>
    <col min="4" max="4" width="8.83203125" style="1"/>
    <col min="5" max="5" width="6.5" style="1" customWidth="1"/>
    <col min="6" max="6" width="10.1640625" style="1" customWidth="1"/>
    <col min="7" max="8" width="13.5" style="1" customWidth="1"/>
    <col min="9" max="9" width="16.33203125" style="1" customWidth="1"/>
    <col min="10" max="14" width="12.83203125" style="1" customWidth="1"/>
    <col min="15" max="16384" width="8.83203125" style="1"/>
  </cols>
  <sheetData>
    <row r="1" spans="1:14" ht="70" customHeight="1" x14ac:dyDescent="0.2">
      <c r="A1" s="85" t="s">
        <v>39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4" ht="16" x14ac:dyDescent="0.2">
      <c r="C2" s="79">
        <f>D2*C7</f>
        <v>1</v>
      </c>
      <c r="D2" s="80">
        <f>I17*10</f>
        <v>10</v>
      </c>
      <c r="E2" s="81"/>
      <c r="F2" s="3" t="s">
        <v>3</v>
      </c>
      <c r="G2" s="4" t="s">
        <v>4</v>
      </c>
      <c r="H2" s="4" t="s">
        <v>5</v>
      </c>
      <c r="J2" s="5" t="s">
        <v>16</v>
      </c>
      <c r="K2" s="5" t="s">
        <v>16</v>
      </c>
      <c r="L2" s="5" t="s">
        <v>16</v>
      </c>
      <c r="M2" s="5" t="s">
        <v>16</v>
      </c>
      <c r="N2" s="5" t="s">
        <v>16</v>
      </c>
    </row>
    <row r="3" spans="1:14" ht="18" customHeight="1" x14ac:dyDescent="0.2">
      <c r="C3" s="79"/>
      <c r="D3" s="80"/>
      <c r="E3" s="81"/>
      <c r="F3" s="6" t="s">
        <v>6</v>
      </c>
      <c r="G3" s="7">
        <v>0</v>
      </c>
      <c r="H3" s="8" t="e" vm="1">
        <v>#VALUE!</v>
      </c>
      <c r="J3" s="9" t="s">
        <v>17</v>
      </c>
      <c r="K3" s="9" t="s">
        <v>17</v>
      </c>
      <c r="L3" s="9" t="s">
        <v>17</v>
      </c>
      <c r="M3" s="9" t="s">
        <v>17</v>
      </c>
      <c r="N3" s="9" t="s">
        <v>17</v>
      </c>
    </row>
    <row r="4" spans="1:14" ht="21" customHeight="1" x14ac:dyDescent="0.2">
      <c r="C4" s="79"/>
      <c r="D4" s="80"/>
      <c r="E4" s="81"/>
      <c r="F4" s="10" t="s">
        <v>7</v>
      </c>
      <c r="G4" s="11">
        <v>0.6</v>
      </c>
      <c r="H4" s="12" t="e" vm="2">
        <v>#VALUE!</v>
      </c>
      <c r="J4" s="9" t="s">
        <v>18</v>
      </c>
      <c r="K4" s="9" t="s">
        <v>18</v>
      </c>
      <c r="L4" s="9" t="s">
        <v>18</v>
      </c>
      <c r="M4" s="9" t="s">
        <v>18</v>
      </c>
      <c r="N4" s="9" t="s">
        <v>18</v>
      </c>
    </row>
    <row r="5" spans="1:14" ht="19.5" customHeight="1" x14ac:dyDescent="0.2">
      <c r="C5" s="79"/>
      <c r="D5" s="80"/>
      <c r="E5" s="81"/>
      <c r="F5" s="10" t="s">
        <v>8</v>
      </c>
      <c r="G5" s="11">
        <v>0.9</v>
      </c>
      <c r="H5" s="12" t="e" vm="3">
        <v>#VALUE!</v>
      </c>
      <c r="J5" s="9" t="s">
        <v>19</v>
      </c>
      <c r="K5" s="9" t="s">
        <v>19</v>
      </c>
      <c r="L5" s="9" t="s">
        <v>19</v>
      </c>
      <c r="M5" s="9" t="s">
        <v>19</v>
      </c>
      <c r="N5" s="9" t="s">
        <v>19</v>
      </c>
    </row>
    <row r="6" spans="1:14" ht="24.75" customHeight="1" x14ac:dyDescent="0.2">
      <c r="F6" s="72" t="e" vm="4">
        <f>_xlfn.XLOOKUP(H17,G3:G5,H3:H5,,-1)</f>
        <v>#VALUE!</v>
      </c>
      <c r="G6" s="72"/>
      <c r="H6" s="72"/>
      <c r="J6" s="9" t="s">
        <v>20</v>
      </c>
      <c r="K6" s="9" t="s">
        <v>20</v>
      </c>
      <c r="L6" s="9" t="s">
        <v>20</v>
      </c>
      <c r="M6" s="9" t="s">
        <v>20</v>
      </c>
      <c r="N6" s="9" t="s">
        <v>20</v>
      </c>
    </row>
    <row r="7" spans="1:14" ht="16" x14ac:dyDescent="0.2">
      <c r="B7" s="13" t="s">
        <v>10</v>
      </c>
      <c r="C7" s="14">
        <f>MÒDUL!$H$13</f>
        <v>0.1</v>
      </c>
      <c r="F7" s="72"/>
      <c r="G7" s="72"/>
      <c r="H7" s="72"/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</row>
    <row r="8" spans="1:14" ht="70.5" customHeight="1" x14ac:dyDescent="0.2">
      <c r="C8" s="82" t="s">
        <v>33</v>
      </c>
      <c r="D8" s="82"/>
      <c r="E8" s="82"/>
      <c r="F8" s="72"/>
      <c r="G8" s="72"/>
      <c r="H8" s="72"/>
      <c r="J8" s="39" t="s">
        <v>89</v>
      </c>
      <c r="K8" s="39" t="s">
        <v>90</v>
      </c>
      <c r="L8" s="39" t="s">
        <v>91</v>
      </c>
      <c r="M8" s="39" t="s">
        <v>92</v>
      </c>
      <c r="N8" s="39" t="s">
        <v>93</v>
      </c>
    </row>
    <row r="9" spans="1:14" ht="21.75" customHeight="1" x14ac:dyDescent="0.2">
      <c r="A9" s="83" t="s">
        <v>22</v>
      </c>
      <c r="B9" s="83"/>
      <c r="C9" s="83"/>
      <c r="D9" s="83"/>
      <c r="E9" s="83"/>
      <c r="F9" s="84"/>
      <c r="G9" s="16" t="s">
        <v>10</v>
      </c>
      <c r="H9" s="16" t="s">
        <v>12</v>
      </c>
      <c r="I9" s="17" t="s">
        <v>23</v>
      </c>
      <c r="J9" s="18" t="s">
        <v>24</v>
      </c>
      <c r="K9" s="18" t="s">
        <v>94</v>
      </c>
      <c r="L9" s="18" t="s">
        <v>25</v>
      </c>
      <c r="M9" s="18" t="s">
        <v>95</v>
      </c>
      <c r="N9" s="18" t="s">
        <v>96</v>
      </c>
    </row>
    <row r="10" spans="1:14" s="2" customFormat="1" ht="50" customHeight="1" x14ac:dyDescent="0.2">
      <c r="A10" s="90" t="s">
        <v>67</v>
      </c>
      <c r="B10" s="90"/>
      <c r="C10" s="90"/>
      <c r="D10" s="90"/>
      <c r="E10" s="90"/>
      <c r="F10" s="91"/>
      <c r="G10" s="29">
        <v>15</v>
      </c>
      <c r="H10" s="30">
        <f>I10*G10/100</f>
        <v>0.15</v>
      </c>
      <c r="I10" s="31">
        <f>IFERROR(IF(SUM(J10:N10)/COUNT(J10:N10)&gt;=4,1,(SUM(J10:N10)/COUNT(J10:N10)/4)),0)</f>
        <v>1</v>
      </c>
      <c r="J10" s="40"/>
      <c r="K10" s="40"/>
      <c r="L10" s="32">
        <f>SPRINTS!$G$25</f>
        <v>4</v>
      </c>
      <c r="M10" s="40"/>
      <c r="N10" s="32">
        <f>SPRINTS!$G$40</f>
        <v>4</v>
      </c>
    </row>
    <row r="11" spans="1:14" s="2" customFormat="1" ht="50" customHeight="1" x14ac:dyDescent="0.2">
      <c r="A11" s="90" t="s">
        <v>68</v>
      </c>
      <c r="B11" s="90"/>
      <c r="C11" s="90"/>
      <c r="D11" s="90"/>
      <c r="E11" s="90"/>
      <c r="F11" s="91"/>
      <c r="G11" s="29">
        <v>15</v>
      </c>
      <c r="H11" s="30">
        <f t="shared" ref="H11:H16" si="0">I11*G11/100</f>
        <v>0.15</v>
      </c>
      <c r="I11" s="31">
        <f>IFERROR(IF(SUM(J11:N11)/COUNT(J11:N11)&gt;=4,1,(SUM(J11:N11)/COUNT(J11:N11)/4)),0)</f>
        <v>1</v>
      </c>
      <c r="J11" s="40"/>
      <c r="K11" s="40"/>
      <c r="L11" s="32">
        <f>SPRINTS!$G$25</f>
        <v>4</v>
      </c>
      <c r="M11" s="40"/>
      <c r="N11" s="32">
        <f>SPRINTS!$G$40</f>
        <v>4</v>
      </c>
    </row>
    <row r="12" spans="1:14" s="2" customFormat="1" ht="50" customHeight="1" x14ac:dyDescent="0.2">
      <c r="A12" s="90" t="s">
        <v>69</v>
      </c>
      <c r="B12" s="90"/>
      <c r="C12" s="90"/>
      <c r="D12" s="90"/>
      <c r="E12" s="90"/>
      <c r="F12" s="91"/>
      <c r="G12" s="29">
        <v>14</v>
      </c>
      <c r="H12" s="30">
        <f t="shared" si="0"/>
        <v>0.14000000000000001</v>
      </c>
      <c r="I12" s="31">
        <f>IFERROR(IF(SUM(J12:N12)/COUNT(J12:N12)&gt;=4,1,(SUM(J12:N12)/COUNT(J12:N12)/4)),0)</f>
        <v>1</v>
      </c>
      <c r="J12" s="40"/>
      <c r="K12" s="40"/>
      <c r="L12" s="32">
        <f>SPRINTS!$G$25</f>
        <v>4</v>
      </c>
      <c r="M12" s="40"/>
      <c r="N12" s="32">
        <f>SPRINTS!$G$40</f>
        <v>4</v>
      </c>
    </row>
    <row r="13" spans="1:14" s="2" customFormat="1" ht="50" customHeight="1" x14ac:dyDescent="0.2">
      <c r="A13" s="90" t="s">
        <v>70</v>
      </c>
      <c r="B13" s="90"/>
      <c r="C13" s="90"/>
      <c r="D13" s="90"/>
      <c r="E13" s="90"/>
      <c r="F13" s="91"/>
      <c r="G13" s="29">
        <v>14</v>
      </c>
      <c r="H13" s="30">
        <f t="shared" si="0"/>
        <v>0.14000000000000001</v>
      </c>
      <c r="I13" s="31">
        <f>IFERROR(IF(SUM(J13:N13)/COUNT(J13:N13)&gt;=4,1,(SUM(J13:N13)/COUNT(J13:N13)/4)),0)</f>
        <v>1</v>
      </c>
      <c r="J13" s="40"/>
      <c r="K13" s="40"/>
      <c r="L13" s="32">
        <f>SPRINTS!$G$25</f>
        <v>4</v>
      </c>
      <c r="M13" s="40"/>
      <c r="N13" s="32">
        <f>SPRINTS!$G$40</f>
        <v>4</v>
      </c>
    </row>
    <row r="14" spans="1:14" s="2" customFormat="1" ht="50" customHeight="1" x14ac:dyDescent="0.2">
      <c r="A14" s="90" t="s">
        <v>71</v>
      </c>
      <c r="B14" s="90"/>
      <c r="C14" s="90"/>
      <c r="D14" s="90"/>
      <c r="E14" s="90"/>
      <c r="F14" s="91"/>
      <c r="G14" s="29">
        <v>14</v>
      </c>
      <c r="H14" s="30">
        <f t="shared" si="0"/>
        <v>0.14000000000000001</v>
      </c>
      <c r="I14" s="31">
        <f>IFERROR(IF(SUM(J14:N14)/COUNT(J14:N14)&gt;=4,1,(SUM(J14:N14)/COUNT(J14:N14)/4)),0)</f>
        <v>1</v>
      </c>
      <c r="J14" s="40"/>
      <c r="K14" s="40"/>
      <c r="L14" s="32">
        <f>SPRINTS!$G$25</f>
        <v>4</v>
      </c>
      <c r="M14" s="40"/>
      <c r="N14" s="32">
        <f>SPRINTS!$G$40</f>
        <v>4</v>
      </c>
    </row>
    <row r="15" spans="1:14" s="2" customFormat="1" ht="50" customHeight="1" x14ac:dyDescent="0.2">
      <c r="A15" s="90" t="s">
        <v>72</v>
      </c>
      <c r="B15" s="90"/>
      <c r="C15" s="90"/>
      <c r="D15" s="90"/>
      <c r="E15" s="90"/>
      <c r="F15" s="91"/>
      <c r="G15" s="29">
        <v>14</v>
      </c>
      <c r="H15" s="30">
        <f t="shared" si="0"/>
        <v>0.14000000000000001</v>
      </c>
      <c r="I15" s="31">
        <f>IFERROR(IF(SUM(J15:N15)/COUNT(J15:N15)&gt;=4,1,(SUM(J15:N15)/COUNT(J15:N15)/4)),0)</f>
        <v>1</v>
      </c>
      <c r="J15" s="40"/>
      <c r="K15" s="40"/>
      <c r="L15" s="32">
        <f>SPRINTS!$G$25</f>
        <v>4</v>
      </c>
      <c r="M15" s="40"/>
      <c r="N15" s="32">
        <f>SPRINTS!$G$40</f>
        <v>4</v>
      </c>
    </row>
    <row r="16" spans="1:14" s="2" customFormat="1" ht="50" customHeight="1" x14ac:dyDescent="0.2">
      <c r="A16" s="90" t="s">
        <v>73</v>
      </c>
      <c r="B16" s="90"/>
      <c r="C16" s="90"/>
      <c r="D16" s="90"/>
      <c r="E16" s="90"/>
      <c r="F16" s="91"/>
      <c r="G16" s="33">
        <v>14</v>
      </c>
      <c r="H16" s="30">
        <f t="shared" si="0"/>
        <v>0.14000000000000001</v>
      </c>
      <c r="I16" s="31">
        <f>IFERROR(IF(SUM(J16:N16)/COUNT(J16:N16)&gt;=4,1,(SUM(J16:N16)/COUNT(J16:N16)/4)),0)</f>
        <v>1</v>
      </c>
      <c r="J16" s="40"/>
      <c r="K16" s="40"/>
      <c r="L16" s="32">
        <f>SPRINTS!$G$25</f>
        <v>4</v>
      </c>
      <c r="M16" s="40"/>
      <c r="N16" s="32">
        <f>SPRINTS!$G$40</f>
        <v>4</v>
      </c>
    </row>
    <row r="17" spans="2:15" s="2" customFormat="1" ht="50" customHeight="1" thickBot="1" x14ac:dyDescent="0.25">
      <c r="F17" s="38" t="s">
        <v>26</v>
      </c>
      <c r="G17" s="29">
        <f>SUM(G10:G16)</f>
        <v>100</v>
      </c>
      <c r="H17" s="35">
        <f>SUM(H10:H16)</f>
        <v>1</v>
      </c>
      <c r="I17" s="36">
        <f>SUM(I10:I16)/COUNT(I10:I16)</f>
        <v>1</v>
      </c>
      <c r="J17"/>
      <c r="K17"/>
      <c r="L17"/>
      <c r="M17"/>
      <c r="N17"/>
      <c r="O17"/>
    </row>
    <row r="20" spans="2:15" x14ac:dyDescent="0.2">
      <c r="B20"/>
      <c r="C20"/>
      <c r="D20"/>
      <c r="E20"/>
      <c r="F20"/>
    </row>
    <row r="21" spans="2:15" x14ac:dyDescent="0.2">
      <c r="B21"/>
      <c r="C21"/>
      <c r="D21"/>
      <c r="E21"/>
      <c r="F21"/>
    </row>
    <row r="22" spans="2:15" x14ac:dyDescent="0.2">
      <c r="B22"/>
      <c r="C22"/>
      <c r="D22"/>
      <c r="E22"/>
      <c r="F22"/>
    </row>
    <row r="23" spans="2:15" x14ac:dyDescent="0.2">
      <c r="B23"/>
      <c r="C23"/>
      <c r="D23"/>
      <c r="E23"/>
      <c r="F23"/>
    </row>
    <row r="24" spans="2:15" x14ac:dyDescent="0.2">
      <c r="B24"/>
      <c r="C24"/>
      <c r="D24"/>
      <c r="E24"/>
      <c r="F24"/>
    </row>
    <row r="25" spans="2:15" x14ac:dyDescent="0.2">
      <c r="B25"/>
      <c r="C25"/>
      <c r="D25"/>
      <c r="E25"/>
      <c r="F25"/>
    </row>
    <row r="26" spans="2:15" x14ac:dyDescent="0.2">
      <c r="B26"/>
      <c r="C26"/>
      <c r="D26"/>
      <c r="E26"/>
      <c r="F26"/>
    </row>
    <row r="27" spans="2:15" x14ac:dyDescent="0.2">
      <c r="B27"/>
      <c r="C27"/>
      <c r="D27"/>
      <c r="E27"/>
      <c r="F27"/>
    </row>
    <row r="28" spans="2:15" x14ac:dyDescent="0.2">
      <c r="B28"/>
      <c r="C28"/>
      <c r="D28"/>
      <c r="E28"/>
      <c r="F28"/>
    </row>
    <row r="29" spans="2:15" x14ac:dyDescent="0.2">
      <c r="B29"/>
      <c r="C29"/>
      <c r="D29"/>
      <c r="E29"/>
      <c r="F29"/>
    </row>
    <row r="30" spans="2:15" x14ac:dyDescent="0.2">
      <c r="B30"/>
      <c r="C30"/>
      <c r="D30"/>
      <c r="E30"/>
      <c r="F30"/>
    </row>
    <row r="31" spans="2:15" ht="16" x14ac:dyDescent="0.2">
      <c r="C31" s="21"/>
    </row>
    <row r="32" spans="2:15" ht="16" x14ac:dyDescent="0.2">
      <c r="C32" s="21"/>
    </row>
    <row r="33" spans="3:3" ht="16" x14ac:dyDescent="0.2">
      <c r="C33" s="21"/>
    </row>
  </sheetData>
  <mergeCells count="13">
    <mergeCell ref="A1:N1"/>
    <mergeCell ref="A10:F10"/>
    <mergeCell ref="A11:F11"/>
    <mergeCell ref="A12:F12"/>
    <mergeCell ref="A13:F13"/>
    <mergeCell ref="A16:F16"/>
    <mergeCell ref="C2:C5"/>
    <mergeCell ref="D2:E5"/>
    <mergeCell ref="F6:H8"/>
    <mergeCell ref="C8:E8"/>
    <mergeCell ref="A9:F9"/>
    <mergeCell ref="A15:F15"/>
    <mergeCell ref="A14:F14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D40D-A463-6740-81B5-D30D83A66C25}">
  <dimension ref="A1:N31"/>
  <sheetViews>
    <sheetView workbookViewId="0">
      <selection sqref="A1:N1"/>
    </sheetView>
  </sheetViews>
  <sheetFormatPr baseColWidth="10" defaultColWidth="8.83203125" defaultRowHeight="15" x14ac:dyDescent="0.2"/>
  <cols>
    <col min="1" max="1" width="8.83203125" style="1"/>
    <col min="2" max="2" width="11.83203125" style="1" customWidth="1"/>
    <col min="3" max="3" width="16.1640625" style="1" customWidth="1"/>
    <col min="4" max="4" width="8.83203125" style="1"/>
    <col min="5" max="5" width="6.5" style="1" customWidth="1"/>
    <col min="6" max="6" width="10.1640625" style="1" customWidth="1"/>
    <col min="7" max="8" width="13.5" style="1" customWidth="1"/>
    <col min="9" max="9" width="16.33203125" style="1" customWidth="1"/>
    <col min="10" max="14" width="12.83203125" style="1" customWidth="1"/>
    <col min="15" max="16384" width="8.83203125" style="1"/>
  </cols>
  <sheetData>
    <row r="1" spans="1:14" ht="70" customHeight="1" x14ac:dyDescent="0.2">
      <c r="A1" s="85" t="s">
        <v>40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4" ht="16" x14ac:dyDescent="0.2">
      <c r="C2" s="79">
        <f>D2*C7</f>
        <v>1</v>
      </c>
      <c r="D2" s="80">
        <f>I17*10</f>
        <v>10</v>
      </c>
      <c r="E2" s="81"/>
      <c r="F2" s="3" t="s">
        <v>3</v>
      </c>
      <c r="G2" s="4" t="s">
        <v>4</v>
      </c>
      <c r="H2" s="4" t="s">
        <v>5</v>
      </c>
      <c r="J2" s="5" t="s">
        <v>16</v>
      </c>
      <c r="K2" s="5" t="s">
        <v>16</v>
      </c>
      <c r="L2" s="5" t="s">
        <v>16</v>
      </c>
      <c r="M2" s="5" t="s">
        <v>16</v>
      </c>
      <c r="N2" s="5" t="s">
        <v>16</v>
      </c>
    </row>
    <row r="3" spans="1:14" ht="18" customHeight="1" x14ac:dyDescent="0.2">
      <c r="C3" s="79"/>
      <c r="D3" s="80"/>
      <c r="E3" s="81"/>
      <c r="F3" s="6" t="s">
        <v>6</v>
      </c>
      <c r="G3" s="7">
        <v>0</v>
      </c>
      <c r="H3" s="8" t="e" vm="1">
        <v>#VALUE!</v>
      </c>
      <c r="J3" s="9" t="s">
        <v>17</v>
      </c>
      <c r="K3" s="9" t="s">
        <v>17</v>
      </c>
      <c r="L3" s="9" t="s">
        <v>17</v>
      </c>
      <c r="M3" s="9" t="s">
        <v>17</v>
      </c>
      <c r="N3" s="9" t="s">
        <v>17</v>
      </c>
    </row>
    <row r="4" spans="1:14" ht="21" customHeight="1" x14ac:dyDescent="0.2">
      <c r="C4" s="79"/>
      <c r="D4" s="80"/>
      <c r="E4" s="81"/>
      <c r="F4" s="10" t="s">
        <v>7</v>
      </c>
      <c r="G4" s="11">
        <v>0.6</v>
      </c>
      <c r="H4" s="12" t="e" vm="2">
        <v>#VALUE!</v>
      </c>
      <c r="J4" s="9" t="s">
        <v>18</v>
      </c>
      <c r="K4" s="9" t="s">
        <v>18</v>
      </c>
      <c r="L4" s="9" t="s">
        <v>18</v>
      </c>
      <c r="M4" s="9" t="s">
        <v>18</v>
      </c>
      <c r="N4" s="9" t="s">
        <v>18</v>
      </c>
    </row>
    <row r="5" spans="1:14" ht="19.5" customHeight="1" x14ac:dyDescent="0.2">
      <c r="C5" s="79"/>
      <c r="D5" s="80"/>
      <c r="E5" s="81"/>
      <c r="F5" s="10" t="s">
        <v>8</v>
      </c>
      <c r="G5" s="11">
        <v>0.9</v>
      </c>
      <c r="H5" s="12" t="e" vm="3">
        <v>#VALUE!</v>
      </c>
      <c r="J5" s="9" t="s">
        <v>19</v>
      </c>
      <c r="K5" s="9" t="s">
        <v>19</v>
      </c>
      <c r="L5" s="9" t="s">
        <v>19</v>
      </c>
      <c r="M5" s="9" t="s">
        <v>19</v>
      </c>
      <c r="N5" s="9" t="s">
        <v>19</v>
      </c>
    </row>
    <row r="6" spans="1:14" ht="24.75" customHeight="1" x14ac:dyDescent="0.2">
      <c r="F6" s="72" t="e" vm="4">
        <f>_xlfn.XLOOKUP(H17,G3:G5,H3:H5,,-1)</f>
        <v>#VALUE!</v>
      </c>
      <c r="G6" s="72"/>
      <c r="H6" s="72"/>
      <c r="J6" s="9" t="s">
        <v>20</v>
      </c>
      <c r="K6" s="9" t="s">
        <v>20</v>
      </c>
      <c r="L6" s="9" t="s">
        <v>20</v>
      </c>
      <c r="M6" s="9" t="s">
        <v>20</v>
      </c>
      <c r="N6" s="9" t="s">
        <v>20</v>
      </c>
    </row>
    <row r="7" spans="1:14" ht="16" x14ac:dyDescent="0.2">
      <c r="B7" s="13" t="s">
        <v>10</v>
      </c>
      <c r="C7" s="14">
        <f>MÒDUL!$H$14</f>
        <v>0.1</v>
      </c>
      <c r="F7" s="72"/>
      <c r="G7" s="72"/>
      <c r="H7" s="72"/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</row>
    <row r="8" spans="1:14" ht="70.5" customHeight="1" x14ac:dyDescent="0.2">
      <c r="C8" s="82" t="s">
        <v>34</v>
      </c>
      <c r="D8" s="82"/>
      <c r="E8" s="82"/>
      <c r="F8" s="72"/>
      <c r="G8" s="72"/>
      <c r="H8" s="72"/>
      <c r="J8" s="39" t="s">
        <v>89</v>
      </c>
      <c r="K8" s="39" t="s">
        <v>90</v>
      </c>
      <c r="L8" s="39" t="s">
        <v>91</v>
      </c>
      <c r="M8" s="39" t="s">
        <v>92</v>
      </c>
      <c r="N8" s="39" t="s">
        <v>93</v>
      </c>
    </row>
    <row r="9" spans="1:14" ht="21.75" customHeight="1" x14ac:dyDescent="0.2">
      <c r="A9" s="83" t="s">
        <v>22</v>
      </c>
      <c r="B9" s="83"/>
      <c r="C9" s="83"/>
      <c r="D9" s="83"/>
      <c r="E9" s="83"/>
      <c r="F9" s="84"/>
      <c r="G9" s="16" t="s">
        <v>10</v>
      </c>
      <c r="H9" s="16" t="s">
        <v>12</v>
      </c>
      <c r="I9" s="17" t="s">
        <v>23</v>
      </c>
      <c r="J9" s="18" t="s">
        <v>24</v>
      </c>
      <c r="K9" s="18" t="s">
        <v>94</v>
      </c>
      <c r="L9" s="18" t="s">
        <v>25</v>
      </c>
      <c r="M9" s="18" t="s">
        <v>95</v>
      </c>
      <c r="N9" s="18" t="s">
        <v>96</v>
      </c>
    </row>
    <row r="10" spans="1:14" s="37" customFormat="1" ht="50" customHeight="1" x14ac:dyDescent="0.2">
      <c r="A10" s="88" t="s">
        <v>74</v>
      </c>
      <c r="B10" s="88"/>
      <c r="C10" s="88"/>
      <c r="D10" s="88"/>
      <c r="E10" s="88"/>
      <c r="F10" s="89"/>
      <c r="G10" s="29">
        <v>15</v>
      </c>
      <c r="H10" s="30">
        <f>I10*G10/100</f>
        <v>0.15</v>
      </c>
      <c r="I10" s="31">
        <f>IFERROR(IF(SUM(J10:N10)/COUNT(J10:N10)&gt;=4,1,(SUM(J10:N10)/COUNT(J10:N10)/4)),0)</f>
        <v>1</v>
      </c>
      <c r="J10" s="50"/>
      <c r="K10" s="50"/>
      <c r="L10" s="40"/>
      <c r="M10" s="32">
        <f>SPRINTS!$G$33</f>
        <v>4</v>
      </c>
      <c r="N10" s="32">
        <f>SPRINTS!$G$40</f>
        <v>4</v>
      </c>
    </row>
    <row r="11" spans="1:14" s="37" customFormat="1" ht="50" customHeight="1" x14ac:dyDescent="0.2">
      <c r="A11" s="88" t="s">
        <v>75</v>
      </c>
      <c r="B11" s="88"/>
      <c r="C11" s="88"/>
      <c r="D11" s="88"/>
      <c r="E11" s="88"/>
      <c r="F11" s="89"/>
      <c r="G11" s="29">
        <v>15</v>
      </c>
      <c r="H11" s="30">
        <f t="shared" ref="H11:H16" si="0">I11*G11/100</f>
        <v>0.15</v>
      </c>
      <c r="I11" s="31">
        <f>IFERROR(IF(SUM(J11:N11)/COUNT(J11:N11)&gt;=4,1,(SUM(J11:N11)/COUNT(J11:N11)/4)),0)</f>
        <v>1</v>
      </c>
      <c r="J11" s="50"/>
      <c r="K11" s="50"/>
      <c r="L11" s="40"/>
      <c r="M11" s="32">
        <f>SPRINTS!$G$33</f>
        <v>4</v>
      </c>
      <c r="N11" s="32">
        <f>SPRINTS!$G$40</f>
        <v>4</v>
      </c>
    </row>
    <row r="12" spans="1:14" s="37" customFormat="1" ht="50" customHeight="1" x14ac:dyDescent="0.2">
      <c r="A12" s="88" t="s">
        <v>76</v>
      </c>
      <c r="B12" s="88"/>
      <c r="C12" s="88"/>
      <c r="D12" s="88"/>
      <c r="E12" s="88"/>
      <c r="F12" s="89"/>
      <c r="G12" s="29">
        <v>14</v>
      </c>
      <c r="H12" s="30">
        <f t="shared" si="0"/>
        <v>0.14000000000000001</v>
      </c>
      <c r="I12" s="31">
        <f>IFERROR(IF(SUM(J12:N12)/COUNT(J12:N12)&gt;=4,1,(SUM(J12:N12)/COUNT(J12:N12)/4)),0)</f>
        <v>1</v>
      </c>
      <c r="J12" s="50"/>
      <c r="K12" s="50"/>
      <c r="L12" s="40"/>
      <c r="M12" s="32">
        <f>SPRINTS!$G$33</f>
        <v>4</v>
      </c>
      <c r="N12" s="32">
        <f>SPRINTS!$G$40</f>
        <v>4</v>
      </c>
    </row>
    <row r="13" spans="1:14" s="37" customFormat="1" ht="50" customHeight="1" x14ac:dyDescent="0.2">
      <c r="A13" s="88" t="s">
        <v>77</v>
      </c>
      <c r="B13" s="88"/>
      <c r="C13" s="88"/>
      <c r="D13" s="88"/>
      <c r="E13" s="88"/>
      <c r="F13" s="89"/>
      <c r="G13" s="29">
        <v>14</v>
      </c>
      <c r="H13" s="30">
        <f t="shared" si="0"/>
        <v>0.14000000000000001</v>
      </c>
      <c r="I13" s="31">
        <f>IFERROR(IF(SUM(J13:N13)/COUNT(J13:N13)&gt;=4,1,(SUM(J13:N13)/COUNT(J13:N13)/4)),0)</f>
        <v>1</v>
      </c>
      <c r="J13" s="50"/>
      <c r="K13" s="50"/>
      <c r="L13" s="40"/>
      <c r="M13" s="32">
        <f>SPRINTS!$G$33</f>
        <v>4</v>
      </c>
      <c r="N13" s="32">
        <f>SPRINTS!$G$40</f>
        <v>4</v>
      </c>
    </row>
    <row r="14" spans="1:14" s="37" customFormat="1" ht="50" customHeight="1" x14ac:dyDescent="0.2">
      <c r="A14" s="88" t="s">
        <v>78</v>
      </c>
      <c r="B14" s="88"/>
      <c r="C14" s="88"/>
      <c r="D14" s="88"/>
      <c r="E14" s="88"/>
      <c r="F14" s="89"/>
      <c r="G14" s="29">
        <v>14</v>
      </c>
      <c r="H14" s="30">
        <f t="shared" si="0"/>
        <v>0.14000000000000001</v>
      </c>
      <c r="I14" s="31">
        <f>IFERROR(IF(SUM(J14:N14)/COUNT(J14:N14)&gt;=4,1,(SUM(J14:N14)/COUNT(J14:N14)/4)),0)</f>
        <v>1</v>
      </c>
      <c r="J14" s="50"/>
      <c r="K14" s="50"/>
      <c r="L14" s="40"/>
      <c r="M14" s="32">
        <f>SPRINTS!$G$33</f>
        <v>4</v>
      </c>
      <c r="N14" s="32">
        <f>SPRINTS!$G$40</f>
        <v>4</v>
      </c>
    </row>
    <row r="15" spans="1:14" s="37" customFormat="1" ht="50" customHeight="1" x14ac:dyDescent="0.2">
      <c r="A15" s="88" t="s">
        <v>79</v>
      </c>
      <c r="B15" s="88"/>
      <c r="C15" s="88"/>
      <c r="D15" s="88"/>
      <c r="E15" s="88"/>
      <c r="F15" s="89"/>
      <c r="G15" s="29">
        <v>14</v>
      </c>
      <c r="H15" s="30">
        <f t="shared" si="0"/>
        <v>0.14000000000000001</v>
      </c>
      <c r="I15" s="31">
        <f>IFERROR(IF(SUM(J15:N15)/COUNT(J15:N15)&gt;=4,1,(SUM(J15:N15)/COUNT(J15:N15)/4)),0)</f>
        <v>1</v>
      </c>
      <c r="J15" s="50"/>
      <c r="K15" s="50"/>
      <c r="L15" s="40"/>
      <c r="M15" s="32">
        <f>SPRINTS!$G$33</f>
        <v>4</v>
      </c>
      <c r="N15" s="32">
        <f>SPRINTS!$G$40</f>
        <v>4</v>
      </c>
    </row>
    <row r="16" spans="1:14" s="37" customFormat="1" ht="50" customHeight="1" x14ac:dyDescent="0.2">
      <c r="A16" s="88" t="s">
        <v>80</v>
      </c>
      <c r="B16" s="88"/>
      <c r="C16" s="88"/>
      <c r="D16" s="88"/>
      <c r="E16" s="88"/>
      <c r="F16" s="89"/>
      <c r="G16" s="29">
        <v>14</v>
      </c>
      <c r="H16" s="30">
        <f t="shared" si="0"/>
        <v>0.14000000000000001</v>
      </c>
      <c r="I16" s="31">
        <f>IFERROR(IF(SUM(J16:N16)/COUNT(J16:N16)&gt;=4,1,(SUM(J16:N16)/COUNT(J16:N16)/4)),0)</f>
        <v>1</v>
      </c>
      <c r="J16" s="50"/>
      <c r="K16" s="50"/>
      <c r="L16" s="40"/>
      <c r="M16" s="32">
        <f>SPRINTS!$G$33</f>
        <v>4</v>
      </c>
      <c r="N16" s="32">
        <f>SPRINTS!$G$40</f>
        <v>4</v>
      </c>
    </row>
    <row r="17" spans="2:9" s="37" customFormat="1" ht="50" customHeight="1" thickBot="1" x14ac:dyDescent="0.25">
      <c r="F17" s="23" t="s">
        <v>26</v>
      </c>
      <c r="G17" s="29">
        <f>SUM(G10:G16)</f>
        <v>100</v>
      </c>
      <c r="H17" s="35">
        <f>SUM(H10:H16)</f>
        <v>1</v>
      </c>
      <c r="I17" s="36">
        <f>SUM(I10:I16)/COUNT(I10:I16)</f>
        <v>1</v>
      </c>
    </row>
    <row r="20" spans="2:9" x14ac:dyDescent="0.2">
      <c r="B20"/>
      <c r="C20"/>
      <c r="D20"/>
      <c r="E20"/>
      <c r="F20"/>
    </row>
    <row r="21" spans="2:9" x14ac:dyDescent="0.2">
      <c r="B21"/>
      <c r="C21"/>
      <c r="D21"/>
      <c r="E21"/>
      <c r="F21"/>
    </row>
    <row r="22" spans="2:9" x14ac:dyDescent="0.2">
      <c r="B22"/>
      <c r="C22"/>
      <c r="D22"/>
      <c r="E22"/>
      <c r="F22"/>
    </row>
    <row r="23" spans="2:9" x14ac:dyDescent="0.2">
      <c r="B23"/>
      <c r="C23"/>
      <c r="D23"/>
      <c r="E23"/>
      <c r="F23"/>
    </row>
    <row r="24" spans="2:9" x14ac:dyDescent="0.2">
      <c r="B24"/>
      <c r="C24"/>
      <c r="D24"/>
      <c r="E24"/>
      <c r="F24"/>
    </row>
    <row r="25" spans="2:9" x14ac:dyDescent="0.2">
      <c r="B25"/>
      <c r="C25"/>
      <c r="D25"/>
      <c r="E25"/>
      <c r="F25"/>
    </row>
    <row r="26" spans="2:9" x14ac:dyDescent="0.2">
      <c r="B26"/>
      <c r="C26"/>
      <c r="D26"/>
      <c r="E26"/>
      <c r="F26"/>
    </row>
    <row r="27" spans="2:9" x14ac:dyDescent="0.2">
      <c r="B27"/>
      <c r="C27"/>
      <c r="D27"/>
      <c r="E27"/>
      <c r="F27"/>
    </row>
    <row r="28" spans="2:9" x14ac:dyDescent="0.2">
      <c r="B28"/>
      <c r="C28"/>
      <c r="D28"/>
      <c r="E28"/>
      <c r="F28"/>
    </row>
    <row r="29" spans="2:9" x14ac:dyDescent="0.2">
      <c r="B29"/>
      <c r="C29"/>
      <c r="D29"/>
      <c r="E29"/>
      <c r="F29"/>
    </row>
    <row r="30" spans="2:9" x14ac:dyDescent="0.2">
      <c r="B30"/>
      <c r="C30"/>
      <c r="D30"/>
      <c r="E30"/>
      <c r="F30"/>
    </row>
    <row r="31" spans="2:9" x14ac:dyDescent="0.2">
      <c r="B31"/>
      <c r="C31"/>
      <c r="D31"/>
      <c r="E31"/>
      <c r="F31"/>
    </row>
  </sheetData>
  <mergeCells count="13">
    <mergeCell ref="A14:F14"/>
    <mergeCell ref="A15:F15"/>
    <mergeCell ref="A16:F16"/>
    <mergeCell ref="A1:N1"/>
    <mergeCell ref="A11:F11"/>
    <mergeCell ref="A12:F12"/>
    <mergeCell ref="A13:F13"/>
    <mergeCell ref="C2:C5"/>
    <mergeCell ref="D2:E5"/>
    <mergeCell ref="F6:H8"/>
    <mergeCell ref="C8:E8"/>
    <mergeCell ref="A9:F9"/>
    <mergeCell ref="A10:F10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FE07-4683-6F42-B0A1-E16C07DA72F6}">
  <dimension ref="A1:N29"/>
  <sheetViews>
    <sheetView workbookViewId="0">
      <selection sqref="A1:N1"/>
    </sheetView>
  </sheetViews>
  <sheetFormatPr baseColWidth="10" defaultColWidth="8.83203125" defaultRowHeight="15" x14ac:dyDescent="0.2"/>
  <cols>
    <col min="1" max="1" width="8.83203125" style="1"/>
    <col min="2" max="2" width="11.83203125" style="1" customWidth="1"/>
    <col min="3" max="3" width="16.1640625" style="1" customWidth="1"/>
    <col min="4" max="4" width="8.83203125" style="1"/>
    <col min="5" max="5" width="6.5" style="1" customWidth="1"/>
    <col min="6" max="6" width="10.1640625" style="1" customWidth="1"/>
    <col min="7" max="8" width="13.5" style="1" customWidth="1"/>
    <col min="9" max="9" width="16.33203125" style="1" customWidth="1"/>
    <col min="10" max="14" width="12.83203125" style="1" customWidth="1"/>
    <col min="15" max="16384" width="8.83203125" style="1"/>
  </cols>
  <sheetData>
    <row r="1" spans="1:14" ht="70" customHeight="1" x14ac:dyDescent="0.2">
      <c r="A1" s="85" t="s">
        <v>41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4" ht="16" x14ac:dyDescent="0.2">
      <c r="C2" s="79">
        <f>D2*C7</f>
        <v>1</v>
      </c>
      <c r="D2" s="80">
        <f>I16*10</f>
        <v>10</v>
      </c>
      <c r="E2" s="81"/>
      <c r="F2" s="3" t="s">
        <v>3</v>
      </c>
      <c r="G2" s="4" t="s">
        <v>4</v>
      </c>
      <c r="H2" s="4" t="s">
        <v>5</v>
      </c>
      <c r="J2" s="41" t="s">
        <v>16</v>
      </c>
      <c r="K2" s="42" t="s">
        <v>16</v>
      </c>
      <c r="L2" s="42" t="s">
        <v>16</v>
      </c>
      <c r="M2" s="42" t="s">
        <v>16</v>
      </c>
      <c r="N2" s="42" t="s">
        <v>16</v>
      </c>
    </row>
    <row r="3" spans="1:14" ht="18" customHeight="1" x14ac:dyDescent="0.2">
      <c r="C3" s="79"/>
      <c r="D3" s="80"/>
      <c r="E3" s="81"/>
      <c r="F3" s="6" t="s">
        <v>6</v>
      </c>
      <c r="G3" s="7">
        <v>0</v>
      </c>
      <c r="H3" s="8" t="e" vm="1">
        <v>#VALUE!</v>
      </c>
      <c r="J3" s="43" t="s">
        <v>17</v>
      </c>
      <c r="K3" s="44" t="s">
        <v>17</v>
      </c>
      <c r="L3" s="44" t="s">
        <v>17</v>
      </c>
      <c r="M3" s="44" t="s">
        <v>17</v>
      </c>
      <c r="N3" s="44" t="s">
        <v>17</v>
      </c>
    </row>
    <row r="4" spans="1:14" ht="21" customHeight="1" x14ac:dyDescent="0.2">
      <c r="C4" s="79"/>
      <c r="D4" s="80"/>
      <c r="E4" s="81"/>
      <c r="F4" s="10" t="s">
        <v>7</v>
      </c>
      <c r="G4" s="11">
        <v>0.6</v>
      </c>
      <c r="H4" s="12" t="e" vm="2">
        <v>#VALUE!</v>
      </c>
      <c r="J4" s="43" t="s">
        <v>18</v>
      </c>
      <c r="K4" s="44" t="s">
        <v>18</v>
      </c>
      <c r="L4" s="44" t="s">
        <v>18</v>
      </c>
      <c r="M4" s="44" t="s">
        <v>18</v>
      </c>
      <c r="N4" s="44" t="s">
        <v>18</v>
      </c>
    </row>
    <row r="5" spans="1:14" ht="19.5" customHeight="1" x14ac:dyDescent="0.2">
      <c r="C5" s="79"/>
      <c r="D5" s="80"/>
      <c r="E5" s="81"/>
      <c r="F5" s="10" t="s">
        <v>8</v>
      </c>
      <c r="G5" s="11">
        <v>0.9</v>
      </c>
      <c r="H5" s="12" t="e" vm="3">
        <v>#VALUE!</v>
      </c>
      <c r="J5" s="43" t="s">
        <v>19</v>
      </c>
      <c r="K5" s="44" t="s">
        <v>19</v>
      </c>
      <c r="L5" s="44" t="s">
        <v>19</v>
      </c>
      <c r="M5" s="44" t="s">
        <v>19</v>
      </c>
      <c r="N5" s="44" t="s">
        <v>19</v>
      </c>
    </row>
    <row r="6" spans="1:14" ht="24.75" customHeight="1" x14ac:dyDescent="0.2">
      <c r="F6" s="72" t="e" vm="4">
        <f>_xlfn.XLOOKUP(H16,G3:G5,H3:H5,,-1)</f>
        <v>#VALUE!</v>
      </c>
      <c r="G6" s="72"/>
      <c r="H6" s="72"/>
      <c r="J6" s="43" t="s">
        <v>20</v>
      </c>
      <c r="K6" s="44" t="s">
        <v>20</v>
      </c>
      <c r="L6" s="44" t="s">
        <v>20</v>
      </c>
      <c r="M6" s="44" t="s">
        <v>20</v>
      </c>
      <c r="N6" s="44" t="s">
        <v>20</v>
      </c>
    </row>
    <row r="7" spans="1:14" ht="16" x14ac:dyDescent="0.2">
      <c r="B7" s="13" t="s">
        <v>10</v>
      </c>
      <c r="C7" s="14">
        <f>MÒDUL!$H$15</f>
        <v>0.1</v>
      </c>
      <c r="F7" s="72"/>
      <c r="G7" s="72"/>
      <c r="H7" s="72"/>
      <c r="J7" s="45" t="s">
        <v>21</v>
      </c>
      <c r="K7" s="46" t="s">
        <v>21</v>
      </c>
      <c r="L7" s="46" t="s">
        <v>21</v>
      </c>
      <c r="M7" s="46" t="s">
        <v>21</v>
      </c>
      <c r="N7" s="46" t="s">
        <v>21</v>
      </c>
    </row>
    <row r="8" spans="1:14" ht="70.5" customHeight="1" x14ac:dyDescent="0.2">
      <c r="C8" s="82" t="s">
        <v>42</v>
      </c>
      <c r="D8" s="82"/>
      <c r="E8" s="82"/>
      <c r="F8" s="72"/>
      <c r="G8" s="72"/>
      <c r="H8" s="72"/>
      <c r="J8" s="47" t="s">
        <v>89</v>
      </c>
      <c r="K8" s="47" t="s">
        <v>90</v>
      </c>
      <c r="L8" s="47" t="s">
        <v>91</v>
      </c>
      <c r="M8" s="47" t="s">
        <v>92</v>
      </c>
      <c r="N8" s="47" t="s">
        <v>93</v>
      </c>
    </row>
    <row r="9" spans="1:14" ht="21.75" customHeight="1" x14ac:dyDescent="0.2">
      <c r="A9" s="83" t="s">
        <v>22</v>
      </c>
      <c r="B9" s="83"/>
      <c r="C9" s="83"/>
      <c r="D9" s="83"/>
      <c r="E9" s="83"/>
      <c r="F9" s="84"/>
      <c r="G9" s="16" t="s">
        <v>10</v>
      </c>
      <c r="H9" s="16" t="s">
        <v>12</v>
      </c>
      <c r="I9" s="17" t="s">
        <v>23</v>
      </c>
      <c r="J9" s="48" t="s">
        <v>24</v>
      </c>
      <c r="K9" s="49" t="s">
        <v>94</v>
      </c>
      <c r="L9" s="49" t="s">
        <v>25</v>
      </c>
      <c r="M9" s="49" t="s">
        <v>95</v>
      </c>
      <c r="N9" s="49" t="s">
        <v>96</v>
      </c>
    </row>
    <row r="10" spans="1:14" s="37" customFormat="1" ht="50" customHeight="1" x14ac:dyDescent="0.2">
      <c r="A10" s="88" t="s">
        <v>81</v>
      </c>
      <c r="B10" s="88"/>
      <c r="C10" s="88"/>
      <c r="D10" s="88"/>
      <c r="E10" s="88"/>
      <c r="F10" s="89"/>
      <c r="G10" s="29">
        <v>17</v>
      </c>
      <c r="H10" s="30">
        <f>I10*G10/100</f>
        <v>0.17</v>
      </c>
      <c r="I10" s="31">
        <f>IFERROR(IF(SUM(J10:N10)/COUNT(J10:N10)&gt;=4,1,(SUM(J10:N10)/COUNT(J10:N10)/4)),0)</f>
        <v>1</v>
      </c>
      <c r="J10" s="50"/>
      <c r="K10" s="50"/>
      <c r="L10" s="50"/>
      <c r="M10" s="32">
        <f>SPRINTS!$G$33</f>
        <v>4</v>
      </c>
      <c r="N10" s="32">
        <f>SPRINTS!$G$40</f>
        <v>4</v>
      </c>
    </row>
    <row r="11" spans="1:14" s="37" customFormat="1" ht="50" customHeight="1" x14ac:dyDescent="0.2">
      <c r="A11" s="88" t="s">
        <v>82</v>
      </c>
      <c r="B11" s="88"/>
      <c r="C11" s="88"/>
      <c r="D11" s="88"/>
      <c r="E11" s="88"/>
      <c r="F11" s="89"/>
      <c r="G11" s="29">
        <v>17</v>
      </c>
      <c r="H11" s="30">
        <f t="shared" ref="H11:H15" si="0">I11*G11/100</f>
        <v>0.17</v>
      </c>
      <c r="I11" s="31">
        <f>IFERROR(IF(SUM(J11:N11)/COUNT(J11:N11)&gt;=4,1,(SUM(J11:N11)/COUNT(J11:N11)/4)),0)</f>
        <v>1</v>
      </c>
      <c r="J11" s="50"/>
      <c r="K11" s="50"/>
      <c r="L11" s="51"/>
      <c r="M11" s="32">
        <f>SPRINTS!$G$33</f>
        <v>4</v>
      </c>
      <c r="N11" s="32">
        <f>SPRINTS!$G$40</f>
        <v>4</v>
      </c>
    </row>
    <row r="12" spans="1:14" s="37" customFormat="1" ht="50" customHeight="1" x14ac:dyDescent="0.2">
      <c r="A12" s="88" t="s">
        <v>83</v>
      </c>
      <c r="B12" s="88"/>
      <c r="C12" s="88"/>
      <c r="D12" s="88"/>
      <c r="E12" s="88"/>
      <c r="F12" s="89"/>
      <c r="G12" s="29">
        <v>17</v>
      </c>
      <c r="H12" s="30">
        <f t="shared" si="0"/>
        <v>0.17</v>
      </c>
      <c r="I12" s="31">
        <f>IFERROR(IF(SUM(J12:N12)/COUNT(J12:N12)&gt;=4,1,(SUM(J12:N12)/COUNT(J12:N12)/4)),0)</f>
        <v>1</v>
      </c>
      <c r="J12" s="50"/>
      <c r="K12" s="50"/>
      <c r="L12" s="51"/>
      <c r="M12" s="32">
        <f>SPRINTS!$G$33</f>
        <v>4</v>
      </c>
      <c r="N12" s="32">
        <f>SPRINTS!$G$40</f>
        <v>4</v>
      </c>
    </row>
    <row r="13" spans="1:14" s="37" customFormat="1" ht="50" customHeight="1" x14ac:dyDescent="0.2">
      <c r="A13" s="88" t="s">
        <v>84</v>
      </c>
      <c r="B13" s="88"/>
      <c r="C13" s="88"/>
      <c r="D13" s="88"/>
      <c r="E13" s="88"/>
      <c r="F13" s="89"/>
      <c r="G13" s="29">
        <v>17</v>
      </c>
      <c r="H13" s="30">
        <f t="shared" si="0"/>
        <v>0.17</v>
      </c>
      <c r="I13" s="31">
        <f>IFERROR(IF(SUM(J13:N13)/COUNT(J13:N13)&gt;=4,1,(SUM(J13:N13)/COUNT(J13:N13)/4)),0)</f>
        <v>1</v>
      </c>
      <c r="J13" s="50"/>
      <c r="K13" s="50"/>
      <c r="L13" s="51"/>
      <c r="M13" s="32">
        <f>SPRINTS!$G$33</f>
        <v>4</v>
      </c>
      <c r="N13" s="32">
        <f>SPRINTS!$G$40</f>
        <v>4</v>
      </c>
    </row>
    <row r="14" spans="1:14" s="37" customFormat="1" ht="50" customHeight="1" x14ac:dyDescent="0.2">
      <c r="A14" s="88" t="s">
        <v>85</v>
      </c>
      <c r="B14" s="88"/>
      <c r="C14" s="88"/>
      <c r="D14" s="88"/>
      <c r="E14" s="88"/>
      <c r="F14" s="89"/>
      <c r="G14" s="29">
        <v>16</v>
      </c>
      <c r="H14" s="30">
        <f t="shared" si="0"/>
        <v>0.16</v>
      </c>
      <c r="I14" s="31">
        <f>IFERROR(IF(SUM(J14:N14)/COUNT(J14:N14)&gt;=4,1,(SUM(J14:N14)/COUNT(J14:N14)/4)),0)</f>
        <v>1</v>
      </c>
      <c r="J14" s="50"/>
      <c r="K14" s="50"/>
      <c r="L14" s="51"/>
      <c r="M14" s="32">
        <f>SPRINTS!$G$33</f>
        <v>4</v>
      </c>
      <c r="N14" s="32">
        <f>SPRINTS!$G$40</f>
        <v>4</v>
      </c>
    </row>
    <row r="15" spans="1:14" s="37" customFormat="1" ht="50" customHeight="1" x14ac:dyDescent="0.2">
      <c r="A15" s="88" t="s">
        <v>86</v>
      </c>
      <c r="B15" s="88"/>
      <c r="C15" s="88"/>
      <c r="D15" s="88"/>
      <c r="E15" s="88"/>
      <c r="F15" s="89"/>
      <c r="G15" s="29">
        <v>16</v>
      </c>
      <c r="H15" s="30">
        <f t="shared" si="0"/>
        <v>0.16</v>
      </c>
      <c r="I15" s="31">
        <f>IFERROR(IF(SUM(J15:N15)/COUNT(J15:N15)&gt;=4,1,(SUM(J15:N15)/COUNT(J15:N15)/4)),0)</f>
        <v>1</v>
      </c>
      <c r="J15" s="50"/>
      <c r="K15" s="50"/>
      <c r="L15" s="51"/>
      <c r="M15" s="32">
        <f>SPRINTS!$G$33</f>
        <v>4</v>
      </c>
      <c r="N15" s="32">
        <f>SPRINTS!$G$40</f>
        <v>4</v>
      </c>
    </row>
    <row r="16" spans="1:14" s="37" customFormat="1" ht="50" customHeight="1" thickBot="1" x14ac:dyDescent="0.25">
      <c r="F16" s="23" t="s">
        <v>26</v>
      </c>
      <c r="G16" s="29">
        <f>SUM(G10:G15)</f>
        <v>100</v>
      </c>
      <c r="H16" s="35">
        <f>SUM(H10:H15)</f>
        <v>1</v>
      </c>
      <c r="I16" s="36">
        <f>SUM(I10:I15)/COUNT(I10:I15)</f>
        <v>1</v>
      </c>
      <c r="J16"/>
      <c r="K16"/>
      <c r="L16"/>
      <c r="M16"/>
      <c r="N16"/>
    </row>
    <row r="20" spans="2:5" x14ac:dyDescent="0.2">
      <c r="B20"/>
      <c r="C20"/>
      <c r="D20"/>
      <c r="E20"/>
    </row>
    <row r="21" spans="2:5" x14ac:dyDescent="0.2">
      <c r="B21"/>
      <c r="C21"/>
      <c r="D21"/>
      <c r="E21"/>
    </row>
    <row r="22" spans="2:5" x14ac:dyDescent="0.2">
      <c r="B22"/>
      <c r="C22"/>
      <c r="D22"/>
      <c r="E22"/>
    </row>
    <row r="23" spans="2:5" x14ac:dyDescent="0.2">
      <c r="B23"/>
      <c r="C23"/>
      <c r="D23"/>
      <c r="E23"/>
    </row>
    <row r="24" spans="2:5" x14ac:dyDescent="0.2">
      <c r="B24"/>
      <c r="C24"/>
      <c r="D24"/>
      <c r="E24"/>
    </row>
    <row r="25" spans="2:5" x14ac:dyDescent="0.2">
      <c r="B25"/>
      <c r="C25"/>
      <c r="D25"/>
      <c r="E25"/>
    </row>
    <row r="26" spans="2:5" x14ac:dyDescent="0.2">
      <c r="B26"/>
      <c r="C26"/>
      <c r="D26"/>
      <c r="E26"/>
    </row>
    <row r="27" spans="2:5" x14ac:dyDescent="0.2">
      <c r="B27"/>
      <c r="C27"/>
      <c r="D27"/>
      <c r="E27"/>
    </row>
    <row r="28" spans="2:5" x14ac:dyDescent="0.2">
      <c r="B28"/>
      <c r="C28"/>
      <c r="D28"/>
      <c r="E28"/>
    </row>
    <row r="29" spans="2:5" ht="16" x14ac:dyDescent="0.2">
      <c r="C29" s="21"/>
    </row>
  </sheetData>
  <mergeCells count="12">
    <mergeCell ref="A15:F15"/>
    <mergeCell ref="A1:N1"/>
    <mergeCell ref="A10:F10"/>
    <mergeCell ref="A11:F11"/>
    <mergeCell ref="A12:F12"/>
    <mergeCell ref="A13:F13"/>
    <mergeCell ref="A14:F14"/>
    <mergeCell ref="C2:C5"/>
    <mergeCell ref="D2:E5"/>
    <mergeCell ref="F6:H8"/>
    <mergeCell ref="C8:E8"/>
    <mergeCell ref="A9:F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MÒDUL</vt:lpstr>
      <vt:lpstr>SPRINTS</vt:lpstr>
      <vt:lpstr>RA-1</vt:lpstr>
      <vt:lpstr>RA-2</vt:lpstr>
      <vt:lpstr>RA-3</vt:lpstr>
      <vt:lpstr>RA-4</vt:lpstr>
      <vt:lpstr>RA-5</vt:lpstr>
      <vt:lpstr>RA-6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Lluis Alandete Dura</cp:lastModifiedBy>
  <cp:revision/>
  <dcterms:created xsi:type="dcterms:W3CDTF">2024-12-02T08:16:30Z</dcterms:created>
  <dcterms:modified xsi:type="dcterms:W3CDTF">2025-06-08T12:50:10Z</dcterms:modified>
  <cp:category/>
  <cp:contentStatus/>
</cp:coreProperties>
</file>