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lucas\PycharmProjects\Alquimia\case study propionate\"/>
    </mc:Choice>
  </mc:AlternateContent>
  <xr:revisionPtr revIDLastSave="0" documentId="13_ncr:1_{3983806D-FBCE-4904-8B1D-1371C70799C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K16" i="1"/>
  <c r="K13" i="1"/>
  <c r="K15" i="1"/>
  <c r="K17" i="1"/>
  <c r="T26" i="1"/>
  <c r="N16" i="1"/>
  <c r="K12" i="1"/>
  <c r="N18" i="1"/>
  <c r="E8" i="1"/>
  <c r="E7" i="1"/>
  <c r="E5" i="1" l="1"/>
  <c r="E4" i="1"/>
</calcChain>
</file>

<file path=xl/sharedStrings.xml><?xml version="1.0" encoding="utf-8"?>
<sst xmlns="http://schemas.openxmlformats.org/spreadsheetml/2006/main" count="141" uniqueCount="75">
  <si>
    <t>Name</t>
  </si>
  <si>
    <t>results</t>
  </si>
  <si>
    <t>var[L-Lactate]</t>
  </si>
  <si>
    <t>var[ace_P_acn]</t>
  </si>
  <si>
    <t>var[prop_P_acn]</t>
  </si>
  <si>
    <t>var[water_P_acn]</t>
  </si>
  <si>
    <t>var[bm_P_acn]</t>
  </si>
  <si>
    <t>var[ace_P_acn_sep1]</t>
  </si>
  <si>
    <t>var[prop_P_acn_sep1]</t>
  </si>
  <si>
    <t>var[water_P_acn_sep1]</t>
  </si>
  <si>
    <t>var[bm_P_acn_sep2]</t>
  </si>
  <si>
    <t>var[P_acn_mass_entering]</t>
  </si>
  <si>
    <t>var[energy_consumption_P_acn]</t>
  </si>
  <si>
    <t>var[cost_utility_energy_P_acn]</t>
  </si>
  <si>
    <t>var[pH_open_fermentation]</t>
  </si>
  <si>
    <t>var[ace_liq_liq_ext_sep1]</t>
  </si>
  <si>
    <t>var[prop_liq_liq_ext_sep1]</t>
  </si>
  <si>
    <t>var[Hoc_liq_liq_ext_sep1]</t>
  </si>
  <si>
    <t>var[ace_liq_liq_ext_sep2]</t>
  </si>
  <si>
    <t>var[prop_liq_liq_ext_sep2]</t>
  </si>
  <si>
    <t>var[Hoc_liq_liq_ext_sep2]</t>
  </si>
  <si>
    <t>var[water_liq_liq_ext_sep2]</t>
  </si>
  <si>
    <t>var[ace_liq_liq_ext_mix]</t>
  </si>
  <si>
    <t>var[prop_liq_liq_ext_mix]</t>
  </si>
  <si>
    <t>var[water_liq_liq_ext_mix]</t>
  </si>
  <si>
    <t>var[Hoc_liq_liq_ext]</t>
  </si>
  <si>
    <t>var[liq_liq_ext_mass_entering]</t>
  </si>
  <si>
    <t>var[cost_utility_chemicals_liq_liq_ext]</t>
  </si>
  <si>
    <t>var[energy_consumption_liq_liq_ext]</t>
  </si>
  <si>
    <t>var[cost_utility_energy_liq_liq_ext]</t>
  </si>
  <si>
    <t>var[ace_Distilation_3_sep1]</t>
  </si>
  <si>
    <t>var[prop_Distilation_3_sep1]</t>
  </si>
  <si>
    <t>var[ace_Distilation_3_sep2]</t>
  </si>
  <si>
    <t>var[prop_Distilation_3_sep2]</t>
  </si>
  <si>
    <t>var[ace_Distilation_3_mix]</t>
  </si>
  <si>
    <t>var[prop_Distilation_3_mix]</t>
  </si>
  <si>
    <t>var[Distilation_3_mass_entering]</t>
  </si>
  <si>
    <t>var[x_F_Distilation_3]</t>
  </si>
  <si>
    <t>var[energy_consumption_Distilation_3]</t>
  </si>
  <si>
    <t>var[cost_utility_energy_Distilation_3]</t>
  </si>
  <si>
    <t>var[ACETATE]</t>
  </si>
  <si>
    <t>var[PROPIONATE]</t>
  </si>
  <si>
    <t>var[waste_P_acn]</t>
  </si>
  <si>
    <t>var[waste_liq_liq_ext]</t>
  </si>
  <si>
    <t>var[cost_waste]</t>
  </si>
  <si>
    <t>var[GREV]</t>
  </si>
  <si>
    <t>var[Raw_material_cost]</t>
  </si>
  <si>
    <t>var[Utility_cost]</t>
  </si>
  <si>
    <t>var[OPEX]</t>
  </si>
  <si>
    <t>boolVar[y_acn]</t>
  </si>
  <si>
    <t>boolVar[y_liq_liq]</t>
  </si>
  <si>
    <t>boolVar[y_L-Lactate_carbon_source]</t>
  </si>
  <si>
    <t>objectiveValue</t>
  </si>
  <si>
    <t xml:space="preserve">units </t>
  </si>
  <si>
    <t>kg/h</t>
  </si>
  <si>
    <t>kWh</t>
  </si>
  <si>
    <t>euro</t>
  </si>
  <si>
    <t>(-)</t>
  </si>
  <si>
    <t xml:space="preserve">kwh </t>
  </si>
  <si>
    <t xml:space="preserve">% </t>
  </si>
  <si>
    <t>EURO/h</t>
  </si>
  <si>
    <t xml:space="preserve">bioreactor </t>
  </si>
  <si>
    <t xml:space="preserve">euro </t>
  </si>
  <si>
    <t>g/l</t>
  </si>
  <si>
    <t>cost_waste</t>
  </si>
  <si>
    <t>Raw_material_cost</t>
  </si>
  <si>
    <t>Utility_cost</t>
  </si>
  <si>
    <t>OPEX</t>
  </si>
  <si>
    <t>Bioreactor (acnes)</t>
  </si>
  <si>
    <t>Distiliation unit 3</t>
  </si>
  <si>
    <t>Liq_liq extraction</t>
  </si>
  <si>
    <t>utilities</t>
  </si>
  <si>
    <t>waste</t>
  </si>
  <si>
    <t>ut chemical</t>
  </si>
  <si>
    <t>ut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</si>
</sst>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Operating</a:t>
            </a:r>
            <a:r>
              <a:rPr lang="en-GB" baseline="0"/>
              <a:t> expenses (euro)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Sheet1!$F$44:$F$47</c:f>
              <c:strCache>
                <c:ptCount val="4"/>
                <c:pt idx="0">
                  <c:v>cost_waste</c:v>
                </c:pt>
                <c:pt idx="1">
                  <c:v>Raw_material_cost</c:v>
                </c:pt>
                <c:pt idx="2">
                  <c:v>Utility_cost</c:v>
                </c:pt>
                <c:pt idx="3">
                  <c:v>OPEX</c:v>
                </c:pt>
              </c:strCache>
            </c:strRef>
          </c:cat>
          <c:val>
            <c:numRef>
              <c:f>Sheet1!$G$44:$G$47</c:f>
              <c:numCache>
                <c:formatCode>General</c:formatCode>
                <c:ptCount val="4"/>
                <c:pt idx="0">
                  <c:v>34.211872244791998</c:v>
                </c:pt>
                <c:pt idx="1">
                  <c:v>360</c:v>
                </c:pt>
                <c:pt idx="2">
                  <c:v>362.11720207807099</c:v>
                </c:pt>
                <c:pt idx="3">
                  <c:v>756.32907432286299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7-4436-B62D-5A6BB21B1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845360"/>
        <c:axId val="1917853040"/>
      </c:barChart>
      <c:catAx>
        <c:axId val="19178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53040"/>
        <c:crosses val="autoZero"/>
        <c:auto val="1"/>
        <c:lblAlgn val="ctr"/>
        <c:lblOffset val="100"/>
        <c:noMultiLvlLbl val="0"/>
      </c:catAx>
      <c:valAx>
        <c:axId val="19178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4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Sheet1!$M$16:$M$18</c:f>
              <c:strCache>
                <c:ptCount val="3"/>
                <c:pt idx="0">
                  <c:v>Bioreactor (acnes)</c:v>
                </c:pt>
                <c:pt idx="1">
                  <c:v>Liq_liq extraction</c:v>
                </c:pt>
                <c:pt idx="2">
                  <c:v>Distiliation unit 3</c:v>
                </c:pt>
              </c:strCache>
            </c:strRef>
          </c:cat>
          <c:val>
            <c:numRef>
              <c:f>Sheet1!$N$16:$N$18</c:f>
              <c:numCache>
                <c:formatCode>General</c:formatCode>
                <c:ptCount val="3"/>
                <c:pt idx="0">
                  <c:v>32.783007501547473</c:v>
                </c:pt>
                <c:pt idx="1">
                  <c:v>298.90680228772959</c:v>
                </c:pt>
                <c:pt idx="2">
                  <c:v>64.639264533585845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E-4352-81D0-6B752DBE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409744"/>
        <c:axId val="2086407344"/>
      </c:barChart>
      <c:catAx>
        <c:axId val="208640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07344"/>
        <c:crosses val="autoZero"/>
        <c:auto val="1"/>
        <c:lblAlgn val="ctr"/>
        <c:lblOffset val="100"/>
        <c:noMultiLvlLbl val="0"/>
      </c:catAx>
      <c:valAx>
        <c:axId val="20864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436419</xdr:colOff>
      <xdr:row>38</xdr:row>
      <xdr:rowOff>26844</xdr:rowOff>
    </xdr:from>
    <xdr:to>
      <xdr:col>15</xdr:col>
      <xdr:colOff>131619</xdr:colOff>
      <xdr:row>53</xdr:row>
      <xdr:rowOff>7217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B69D6-E420-07C9-A2D2-1BE5DA193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285749</xdr:colOff>
      <xdr:row>8</xdr:row>
      <xdr:rowOff>126423</xdr:rowOff>
    </xdr:from>
    <xdr:to>
      <xdr:col>21</xdr:col>
      <xdr:colOff>574386</xdr:colOff>
      <xdr:row>23</xdr:row>
      <xdr:rowOff>98714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2D454-8296-A528-3DEE-F742CD916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"/>
  <sheetViews>
    <sheetView tabSelected="1" topLeftCell="A13" zoomScale="90" zoomScaleNormal="90" workbookViewId="0">
      <selection activeCell="K13" sqref="K13"/>
    </sheetView>
  </sheetViews>
  <sheetFormatPr defaultRowHeight="14.4" x14ac:dyDescent="0.3"/>
  <cols>
    <col min="1" max="1" width="34.21875" bestFit="1" customWidth="1"/>
    <col min="6" max="6" width="20.77734375" bestFit="1" customWidth="1"/>
    <col min="7" max="7" width="32.77734375" bestFit="1" customWidth="1"/>
    <col min="10" max="10" width="10.21875" bestFit="1" customWidth="1"/>
    <col min="11" max="11" width="7.21875" customWidth="1"/>
  </cols>
  <sheetData>
    <row r="1" spans="1:14" x14ac:dyDescent="0.3">
      <c r="A1" s="1" t="s">
        <v>0</v>
      </c>
      <c r="B1" s="1" t="s">
        <v>1</v>
      </c>
      <c r="C1" t="s">
        <v>53</v>
      </c>
    </row>
    <row r="2" spans="1:14" x14ac:dyDescent="0.3">
      <c r="A2" t="s">
        <v>2</v>
      </c>
      <c r="B2">
        <v>1000</v>
      </c>
      <c r="C2" t="s">
        <v>54</v>
      </c>
    </row>
    <row r="3" spans="1:14" x14ac:dyDescent="0.3">
      <c r="A3" t="s">
        <v>3</v>
      </c>
      <c r="B3">
        <v>18.916062751772088</v>
      </c>
      <c r="C3" t="s">
        <v>54</v>
      </c>
      <c r="E3" t="s">
        <v>61</v>
      </c>
    </row>
    <row r="4" spans="1:14" x14ac:dyDescent="0.3">
      <c r="A4" t="s">
        <v>4</v>
      </c>
      <c r="B4">
        <v>509.2291731257435</v>
      </c>
      <c r="C4" t="s">
        <v>54</v>
      </c>
      <c r="E4">
        <f>253.35 * 0.129</f>
        <v>32.68215</v>
      </c>
      <c r="F4" t="s">
        <v>62</v>
      </c>
    </row>
    <row r="5" spans="1:14" x14ac:dyDescent="0.3">
      <c r="A5" t="s">
        <v>5</v>
      </c>
      <c r="B5">
        <v>12032.825451931551</v>
      </c>
      <c r="C5" t="s">
        <v>54</v>
      </c>
      <c r="E5">
        <f>B4/B5 * 1000</f>
        <v>42.320000000000022</v>
      </c>
      <c r="F5" t="s">
        <v>63</v>
      </c>
    </row>
    <row r="6" spans="1:14" x14ac:dyDescent="0.3">
      <c r="A6" t="s">
        <v>6</v>
      </c>
      <c r="B6">
        <v>253.35664729881759</v>
      </c>
      <c r="C6" t="s">
        <v>54</v>
      </c>
    </row>
    <row r="7" spans="1:14" x14ac:dyDescent="0.3">
      <c r="A7" t="s">
        <v>7</v>
      </c>
      <c r="B7">
        <v>18.916062751772088</v>
      </c>
      <c r="C7" t="s">
        <v>54</v>
      </c>
      <c r="E7">
        <f>0.03*(18.5+504.2)</f>
        <v>15.681000000000001</v>
      </c>
    </row>
    <row r="8" spans="1:14" x14ac:dyDescent="0.3">
      <c r="A8" t="s">
        <v>8</v>
      </c>
      <c r="B8">
        <v>509.2291731257435</v>
      </c>
      <c r="C8" t="s">
        <v>54</v>
      </c>
      <c r="E8">
        <f>E7*45</f>
        <v>705.6450000000001</v>
      </c>
    </row>
    <row r="9" spans="1:14" x14ac:dyDescent="0.3">
      <c r="A9" t="s">
        <v>9</v>
      </c>
      <c r="B9">
        <v>12032.825451931551</v>
      </c>
      <c r="C9" t="s">
        <v>54</v>
      </c>
    </row>
    <row r="10" spans="1:14" x14ac:dyDescent="0.3">
      <c r="A10" t="s">
        <v>10</v>
      </c>
      <c r="B10">
        <v>253.35664729881759</v>
      </c>
      <c r="C10" t="s">
        <v>54</v>
      </c>
    </row>
    <row r="11" spans="1:14" x14ac:dyDescent="0.3">
      <c r="A11" t="s">
        <v>11</v>
      </c>
      <c r="B11">
        <v>1000</v>
      </c>
      <c r="C11" t="s">
        <v>54</v>
      </c>
      <c r="G11" t="s">
        <v>12</v>
      </c>
      <c r="H11">
        <v>0.5</v>
      </c>
      <c r="I11" t="s">
        <v>55</v>
      </c>
    </row>
    <row r="12" spans="1:14" x14ac:dyDescent="0.3">
      <c r="A12" t="s">
        <v>12</v>
      </c>
      <c r="B12">
        <v>0.5</v>
      </c>
      <c r="C12" t="s">
        <v>55</v>
      </c>
      <c r="G12" t="s">
        <v>13</v>
      </c>
      <c r="H12">
        <v>0.1</v>
      </c>
      <c r="I12" t="s">
        <v>56</v>
      </c>
      <c r="J12" t="s">
        <v>71</v>
      </c>
      <c r="K12">
        <f>H12</f>
        <v>0.1</v>
      </c>
    </row>
    <row r="13" spans="1:14" x14ac:dyDescent="0.3">
      <c r="A13" t="s">
        <v>13</v>
      </c>
      <c r="B13">
        <v>0.1</v>
      </c>
      <c r="C13" t="s">
        <v>56</v>
      </c>
      <c r="G13" t="s">
        <v>42</v>
      </c>
      <c r="H13">
        <v>253.35664729881759</v>
      </c>
      <c r="I13" t="s">
        <v>54</v>
      </c>
      <c r="J13" t="s">
        <v>72</v>
      </c>
      <c r="K13">
        <f>H13*0.129</f>
        <v>32.683007501547472</v>
      </c>
    </row>
    <row r="14" spans="1:14" x14ac:dyDescent="0.3">
      <c r="A14" t="s">
        <v>14</v>
      </c>
      <c r="B14">
        <v>5</v>
      </c>
      <c r="C14" t="s">
        <v>57</v>
      </c>
    </row>
    <row r="15" spans="1:14" x14ac:dyDescent="0.3">
      <c r="A15" t="s">
        <v>15</v>
      </c>
      <c r="B15">
        <v>18.537741496736651</v>
      </c>
      <c r="C15" t="s">
        <v>54</v>
      </c>
      <c r="G15" t="s">
        <v>27</v>
      </c>
      <c r="H15">
        <v>13.5</v>
      </c>
      <c r="I15" t="s">
        <v>56</v>
      </c>
      <c r="J15" t="s">
        <v>73</v>
      </c>
      <c r="K15">
        <f>H15</f>
        <v>13.5</v>
      </c>
    </row>
    <row r="16" spans="1:14" x14ac:dyDescent="0.3">
      <c r="A16" t="s">
        <v>16</v>
      </c>
      <c r="B16">
        <v>504.13688139448601</v>
      </c>
      <c r="C16" t="s">
        <v>54</v>
      </c>
      <c r="G16" t="s">
        <v>28</v>
      </c>
      <c r="H16">
        <v>1419.3896877224249</v>
      </c>
      <c r="I16" t="s">
        <v>58</v>
      </c>
      <c r="J16" t="s">
        <v>74</v>
      </c>
      <c r="K16">
        <f>H17</f>
        <v>283.87793754448501</v>
      </c>
      <c r="M16" t="s">
        <v>68</v>
      </c>
      <c r="N16">
        <f>K12+K13</f>
        <v>32.783007501547473</v>
      </c>
    </row>
    <row r="17" spans="1:20" x14ac:dyDescent="0.3">
      <c r="A17" t="s">
        <v>17</v>
      </c>
      <c r="B17">
        <v>0.29099999999999998</v>
      </c>
      <c r="C17" t="s">
        <v>54</v>
      </c>
      <c r="G17" t="s">
        <v>29</v>
      </c>
      <c r="H17">
        <v>283.87793754448501</v>
      </c>
      <c r="I17" t="s">
        <v>56</v>
      </c>
      <c r="J17" t="s">
        <v>72</v>
      </c>
      <c r="K17">
        <f>H18*0.000127</f>
        <v>1.5288647432445668</v>
      </c>
      <c r="M17" t="s">
        <v>70</v>
      </c>
      <c r="N17">
        <f>H15+H17+H18*0.000127</f>
        <v>298.90680228772959</v>
      </c>
    </row>
    <row r="18" spans="1:20" x14ac:dyDescent="0.3">
      <c r="A18" t="s">
        <v>18</v>
      </c>
      <c r="B18">
        <v>0.37832125503544201</v>
      </c>
      <c r="C18" t="s">
        <v>54</v>
      </c>
      <c r="G18" t="s">
        <v>43</v>
      </c>
      <c r="H18">
        <v>12038.305064917849</v>
      </c>
      <c r="I18" t="s">
        <v>54</v>
      </c>
      <c r="M18" t="s">
        <v>69</v>
      </c>
      <c r="N18">
        <f>H21</f>
        <v>64.639264533585845</v>
      </c>
    </row>
    <row r="19" spans="1:20" x14ac:dyDescent="0.3">
      <c r="A19" t="s">
        <v>19</v>
      </c>
      <c r="B19">
        <v>5.0922917312574372</v>
      </c>
      <c r="C19" t="s">
        <v>54</v>
      </c>
    </row>
    <row r="20" spans="1:20" x14ac:dyDescent="0.3">
      <c r="A20" t="s">
        <v>20</v>
      </c>
      <c r="B20">
        <v>8.9999999999999993E-3</v>
      </c>
      <c r="C20" t="s">
        <v>54</v>
      </c>
    </row>
    <row r="21" spans="1:20" x14ac:dyDescent="0.3">
      <c r="A21" t="s">
        <v>21</v>
      </c>
      <c r="B21">
        <v>12032.825451931551</v>
      </c>
      <c r="C21" t="s">
        <v>54</v>
      </c>
      <c r="G21" t="s">
        <v>39</v>
      </c>
      <c r="H21">
        <v>64.639264533585845</v>
      </c>
      <c r="I21" t="s">
        <v>56</v>
      </c>
      <c r="J21" t="s">
        <v>71</v>
      </c>
    </row>
    <row r="22" spans="1:20" x14ac:dyDescent="0.3">
      <c r="A22" t="s">
        <v>22</v>
      </c>
      <c r="B22">
        <v>18.916062751772088</v>
      </c>
      <c r="C22" t="s">
        <v>54</v>
      </c>
      <c r="J22" t="s">
        <v>72</v>
      </c>
      <c r="K22">
        <v>0</v>
      </c>
    </row>
    <row r="23" spans="1:20" x14ac:dyDescent="0.3">
      <c r="A23" t="s">
        <v>23</v>
      </c>
      <c r="B23">
        <v>509.2291731257435</v>
      </c>
      <c r="C23" t="s">
        <v>54</v>
      </c>
    </row>
    <row r="24" spans="1:20" x14ac:dyDescent="0.3">
      <c r="A24" t="s">
        <v>24</v>
      </c>
      <c r="B24">
        <v>12032.825451931551</v>
      </c>
      <c r="C24" t="s">
        <v>54</v>
      </c>
    </row>
    <row r="25" spans="1:20" x14ac:dyDescent="0.3">
      <c r="A25" t="s">
        <v>25</v>
      </c>
      <c r="B25">
        <v>0.3</v>
      </c>
      <c r="C25" t="s">
        <v>54</v>
      </c>
    </row>
    <row r="26" spans="1:20" x14ac:dyDescent="0.3">
      <c r="A26" t="s">
        <v>26</v>
      </c>
      <c r="B26">
        <v>12560.970687809069</v>
      </c>
      <c r="C26" t="s">
        <v>54</v>
      </c>
      <c r="T26">
        <f>12032*0.00127</f>
        <v>15.280640000000002</v>
      </c>
    </row>
    <row r="27" spans="1:20" x14ac:dyDescent="0.3">
      <c r="A27" t="s">
        <v>27</v>
      </c>
      <c r="B27">
        <v>13.5</v>
      </c>
      <c r="C27" t="s">
        <v>56</v>
      </c>
    </row>
    <row r="28" spans="1:20" x14ac:dyDescent="0.3">
      <c r="A28" t="s">
        <v>28</v>
      </c>
      <c r="B28">
        <v>1419.3896877224249</v>
      </c>
      <c r="C28" t="s">
        <v>58</v>
      </c>
    </row>
    <row r="29" spans="1:20" x14ac:dyDescent="0.3">
      <c r="A29" t="s">
        <v>29</v>
      </c>
      <c r="B29">
        <v>283.87793754448501</v>
      </c>
      <c r="C29" t="s">
        <v>56</v>
      </c>
    </row>
    <row r="30" spans="1:20" x14ac:dyDescent="0.3">
      <c r="A30" t="s">
        <v>30</v>
      </c>
      <c r="B30">
        <v>17.610854421899809</v>
      </c>
      <c r="C30" t="s">
        <v>54</v>
      </c>
    </row>
    <row r="31" spans="1:20" x14ac:dyDescent="0.3">
      <c r="A31" t="s">
        <v>31</v>
      </c>
      <c r="B31">
        <v>25.206844069724301</v>
      </c>
      <c r="C31" t="s">
        <v>54</v>
      </c>
    </row>
    <row r="32" spans="1:20" x14ac:dyDescent="0.3">
      <c r="A32" t="s">
        <v>32</v>
      </c>
      <c r="B32">
        <v>0.92688707483683197</v>
      </c>
      <c r="C32" t="s">
        <v>54</v>
      </c>
    </row>
    <row r="33" spans="1:8" x14ac:dyDescent="0.3">
      <c r="A33" t="s">
        <v>33</v>
      </c>
      <c r="B33">
        <v>478.93003732476171</v>
      </c>
      <c r="C33" t="s">
        <v>54</v>
      </c>
    </row>
    <row r="34" spans="1:8" x14ac:dyDescent="0.3">
      <c r="A34" t="s">
        <v>34</v>
      </c>
      <c r="B34">
        <v>18.537741496736651</v>
      </c>
      <c r="C34" t="s">
        <v>54</v>
      </c>
    </row>
    <row r="35" spans="1:8" x14ac:dyDescent="0.3">
      <c r="A35" t="s">
        <v>35</v>
      </c>
      <c r="B35">
        <v>504.13688139448601</v>
      </c>
      <c r="C35" t="s">
        <v>54</v>
      </c>
    </row>
    <row r="36" spans="1:8" x14ac:dyDescent="0.3">
      <c r="A36" t="s">
        <v>36</v>
      </c>
      <c r="B36">
        <v>522.67462289122261</v>
      </c>
      <c r="C36" t="s">
        <v>54</v>
      </c>
    </row>
    <row r="37" spans="1:8" x14ac:dyDescent="0.3">
      <c r="A37" t="s">
        <v>37</v>
      </c>
      <c r="B37">
        <v>3.5467077766648002E-2</v>
      </c>
      <c r="C37" t="s">
        <v>59</v>
      </c>
    </row>
    <row r="38" spans="1:8" x14ac:dyDescent="0.3">
      <c r="A38" t="s">
        <v>38</v>
      </c>
      <c r="B38">
        <v>323.19632266792928</v>
      </c>
      <c r="C38" t="s">
        <v>55</v>
      </c>
    </row>
    <row r="39" spans="1:8" x14ac:dyDescent="0.3">
      <c r="A39" t="s">
        <v>39</v>
      </c>
      <c r="B39">
        <v>64.639264533585845</v>
      </c>
      <c r="C39" t="s">
        <v>56</v>
      </c>
    </row>
    <row r="40" spans="1:8" x14ac:dyDescent="0.3">
      <c r="A40" t="s">
        <v>40</v>
      </c>
      <c r="B40">
        <v>17.610854421899809</v>
      </c>
      <c r="C40" t="s">
        <v>54</v>
      </c>
    </row>
    <row r="41" spans="1:8" x14ac:dyDescent="0.3">
      <c r="A41" t="s">
        <v>41</v>
      </c>
      <c r="B41">
        <v>478.93003732476171</v>
      </c>
      <c r="C41" t="s">
        <v>54</v>
      </c>
    </row>
    <row r="42" spans="1:8" x14ac:dyDescent="0.3">
      <c r="A42" t="s">
        <v>42</v>
      </c>
      <c r="B42">
        <v>253.35664729881759</v>
      </c>
      <c r="C42" t="s">
        <v>54</v>
      </c>
    </row>
    <row r="43" spans="1:8" x14ac:dyDescent="0.3">
      <c r="A43" t="s">
        <v>43</v>
      </c>
      <c r="B43">
        <v>12038.305064917849</v>
      </c>
      <c r="C43" t="s">
        <v>54</v>
      </c>
    </row>
    <row r="44" spans="1:8" x14ac:dyDescent="0.3">
      <c r="A44" t="s">
        <v>44</v>
      </c>
      <c r="B44">
        <v>34.21187224479204</v>
      </c>
      <c r="C44" t="s">
        <v>56</v>
      </c>
      <c r="F44" t="s">
        <v>64</v>
      </c>
      <c r="G44">
        <v>34.211872244791998</v>
      </c>
      <c r="H44" t="s">
        <v>56</v>
      </c>
    </row>
    <row r="45" spans="1:8" x14ac:dyDescent="0.3">
      <c r="A45" t="s">
        <v>45</v>
      </c>
      <c r="B45">
        <v>1088.159096633854</v>
      </c>
      <c r="C45" t="s">
        <v>56</v>
      </c>
      <c r="F45" t="s">
        <v>65</v>
      </c>
      <c r="G45">
        <v>360</v>
      </c>
      <c r="H45" t="s">
        <v>56</v>
      </c>
    </row>
    <row r="46" spans="1:8" x14ac:dyDescent="0.3">
      <c r="A46" t="s">
        <v>46</v>
      </c>
      <c r="B46">
        <v>360</v>
      </c>
      <c r="C46" t="s">
        <v>56</v>
      </c>
      <c r="F46" t="s">
        <v>66</v>
      </c>
      <c r="G46">
        <v>362.11720207807099</v>
      </c>
      <c r="H46" t="s">
        <v>56</v>
      </c>
    </row>
    <row r="47" spans="1:8" x14ac:dyDescent="0.3">
      <c r="A47" t="s">
        <v>47</v>
      </c>
      <c r="B47">
        <v>362.11720207807087</v>
      </c>
      <c r="C47" t="s">
        <v>56</v>
      </c>
      <c r="F47" t="s">
        <v>67</v>
      </c>
      <c r="G47">
        <v>756.32907432286299</v>
      </c>
      <c r="H47" t="s">
        <v>56</v>
      </c>
    </row>
    <row r="48" spans="1:8" x14ac:dyDescent="0.3">
      <c r="A48" t="s">
        <v>48</v>
      </c>
      <c r="B48">
        <v>756.32907432286277</v>
      </c>
      <c r="C48" t="s">
        <v>56</v>
      </c>
    </row>
    <row r="49" spans="1:8" x14ac:dyDescent="0.3">
      <c r="A49" t="s">
        <v>49</v>
      </c>
      <c r="B49">
        <v>1</v>
      </c>
      <c r="F49" t="s">
        <v>45</v>
      </c>
      <c r="G49">
        <v>1088.159096633854</v>
      </c>
      <c r="H49" t="s">
        <v>56</v>
      </c>
    </row>
    <row r="50" spans="1:8" x14ac:dyDescent="0.3">
      <c r="A50" t="s">
        <v>50</v>
      </c>
      <c r="B50">
        <v>1</v>
      </c>
    </row>
    <row r="51" spans="1:8" x14ac:dyDescent="0.3">
      <c r="A51" t="s">
        <v>51</v>
      </c>
      <c r="B51">
        <v>1</v>
      </c>
    </row>
    <row r="52" spans="1:8" x14ac:dyDescent="0.3">
      <c r="A52" t="s">
        <v>52</v>
      </c>
      <c r="B52">
        <v>331.83002231099118</v>
      </c>
      <c r="C52" t="s">
        <v>60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Van der hauwaert</cp:lastModifiedBy>
  <dcterms:created xsi:type="dcterms:W3CDTF">2023-04-20T14:04:33Z</dcterms:created>
  <dcterms:modified xsi:type="dcterms:W3CDTF">2023-05-12T12:54:28Z</dcterms:modified>
</cp:coreProperties>
</file>