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Model_Mateo/Kinetic model MCF v4 (updated)/"/>
    </mc:Choice>
  </mc:AlternateContent>
  <xr:revisionPtr revIDLastSave="665" documentId="109_{2AED3B22-32A6-484E-AB35-4CDA822F70E1}" xr6:coauthVersionLast="47" xr6:coauthVersionMax="47" xr10:uidLastSave="{19BF7908-9A35-44E4-A458-177F3C223E72}"/>
  <bookViews>
    <workbookView xWindow="-110" yWindow="-110" windowWidth="19420" windowHeight="10420" activeTab="1" xr2:uid="{FB00034E-A85C-4875-A89F-141F6387C86F}"/>
  </bookViews>
  <sheets>
    <sheet name="Compounds" sheetId="2" r:id="rId1"/>
    <sheet name="Feed" sheetId="13" r:id="rId2"/>
    <sheet name="ReactionMatrixFull" sheetId="17" r:id="rId3"/>
    <sheet name="Parameters" sheetId="6" r:id="rId4"/>
    <sheet name="AA profile" sheetId="16" r:id="rId5"/>
  </sheets>
  <definedNames>
    <definedName name="bbib23" localSheetId="3">Parameters!#REF!</definedName>
    <definedName name="bbib29" localSheetId="3">Parameters!$K$7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3" l="1"/>
  <c r="F13" i="13"/>
  <c r="E14" i="13"/>
  <c r="F14" i="13"/>
  <c r="S13" i="13"/>
  <c r="T13" i="13"/>
  <c r="S14" i="13"/>
  <c r="T14" i="13"/>
  <c r="D14" i="13" l="1"/>
  <c r="D13" i="13"/>
  <c r="I14" i="13" l="1"/>
  <c r="R14" i="13"/>
  <c r="R13" i="13"/>
  <c r="R4" i="13"/>
  <c r="M13" i="13" l="1"/>
  <c r="K14" i="13" l="1"/>
  <c r="L14" i="13"/>
  <c r="M14" i="13"/>
  <c r="K13" i="13"/>
  <c r="L13" i="13"/>
  <c r="I41" i="6" l="1"/>
  <c r="P14" i="13" l="1"/>
  <c r="O14" i="13"/>
  <c r="Q14" i="13"/>
  <c r="N14" i="13"/>
  <c r="C10" i="6"/>
  <c r="O9" i="6"/>
  <c r="E15" i="2"/>
  <c r="E16" i="2"/>
  <c r="E17" i="2"/>
  <c r="P13" i="13" l="1"/>
  <c r="Q13" i="13"/>
  <c r="O13" i="13"/>
  <c r="N13" i="13"/>
  <c r="O26" i="6"/>
  <c r="O25" i="6"/>
  <c r="O18" i="6"/>
  <c r="O17" i="6"/>
  <c r="O10" i="6"/>
  <c r="I13" i="13" l="1"/>
  <c r="F13" i="2"/>
  <c r="E13" i="2" s="1"/>
  <c r="H14" i="13"/>
  <c r="G14" i="13"/>
  <c r="F14" i="2"/>
  <c r="E14" i="2" s="1"/>
  <c r="G13" i="13" l="1"/>
  <c r="H13" i="13"/>
  <c r="J14" i="13"/>
  <c r="J13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tc={F1BC827A-ADC1-4BEF-9A7C-8098AA4CAB72}</author>
    <author>tc={525D423D-58D0-43B0-9802-BF69D9E7B3D5}</author>
    <author>tc={C9C557E0-CB90-4EA8-93BA-3AEE6BD6AE3F}</author>
  </authors>
  <commentList>
    <comment ref="I2" authorId="0" shapeId="0" xr:uid="{F1BC827A-ADC1-4BEF-9A7C-8098AA4CAB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https://www.sciencedirect.com/science/article/pii/S0023643810002422</t>
      </text>
    </comment>
    <comment ref="U2" authorId="1" shapeId="0" xr:uid="{525D423D-58D0-43B0-9802-BF69D9E7B3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etanol</t>
      </text>
    </comment>
    <comment ref="Y12" authorId="2" shapeId="0" xr:uid="{C9C557E0-CB90-4EA8-93BA-3AEE6BD6A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https://www.sciencedirect.com/science/article/pii/S0023643810002422</t>
      </text>
    </comment>
  </commentList>
</comments>
</file>

<file path=xl/sharedStrings.xml><?xml version="1.0" encoding="utf-8"?>
<sst xmlns="http://schemas.openxmlformats.org/spreadsheetml/2006/main" count="762" uniqueCount="449">
  <si>
    <t>Abb</t>
  </si>
  <si>
    <t>Name</t>
  </si>
  <si>
    <t>Units</t>
  </si>
  <si>
    <t>Amino acids</t>
  </si>
  <si>
    <t>Ssu</t>
  </si>
  <si>
    <t>Monosaccharides</t>
  </si>
  <si>
    <t>Saa</t>
  </si>
  <si>
    <t>Sva</t>
  </si>
  <si>
    <t>Total valerate</t>
  </si>
  <si>
    <t>Sbu</t>
  </si>
  <si>
    <t>Total butyrate</t>
  </si>
  <si>
    <t>Spro</t>
  </si>
  <si>
    <t>Total propionate</t>
  </si>
  <si>
    <t>Sac</t>
  </si>
  <si>
    <t>Total acetate</t>
  </si>
  <si>
    <t>Sh2</t>
  </si>
  <si>
    <t>Hydrogen</t>
  </si>
  <si>
    <t>Sch4</t>
  </si>
  <si>
    <t>Methane</t>
  </si>
  <si>
    <t>Ssi</t>
  </si>
  <si>
    <t>Soluble inerts</t>
  </si>
  <si>
    <t>Xch</t>
  </si>
  <si>
    <t>Xpr</t>
  </si>
  <si>
    <t>Proteins</t>
  </si>
  <si>
    <t>Xc4</t>
  </si>
  <si>
    <t>Val. and But. Degraders</t>
  </si>
  <si>
    <t>Xpro</t>
  </si>
  <si>
    <t>Propionate degraders</t>
  </si>
  <si>
    <t>Xac</t>
  </si>
  <si>
    <t>Acetate degraders</t>
  </si>
  <si>
    <t>Xh2</t>
  </si>
  <si>
    <t>Hydrogen degraders</t>
  </si>
  <si>
    <t>Xi</t>
  </si>
  <si>
    <t>Particulate inerts</t>
  </si>
  <si>
    <r>
      <t>kg COD·m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</si>
  <si>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kg COD·m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/>
    </r>
  </si>
  <si>
    <t>Carbohydrates</t>
  </si>
  <si>
    <t>Hydrolisis of proteins</t>
  </si>
  <si>
    <t>Value</t>
  </si>
  <si>
    <t>Reference</t>
  </si>
  <si>
    <t>khyd_ch</t>
  </si>
  <si>
    <t>d-1</t>
  </si>
  <si>
    <t>Hydrolysis of carbohydrates coeff</t>
  </si>
  <si>
    <t>khyd_pr</t>
  </si>
  <si>
    <t>Hydrolysis of proteins coeff</t>
  </si>
  <si>
    <t>Reaction</t>
  </si>
  <si>
    <t>Compounds</t>
  </si>
  <si>
    <t>Valerate uptake</t>
  </si>
  <si>
    <t>Butyrate uptake</t>
  </si>
  <si>
    <t>Propionate uptake</t>
  </si>
  <si>
    <t>Acetate uptake</t>
  </si>
  <si>
    <t>H2 uptake</t>
  </si>
  <si>
    <t>Decay of C4 degraders</t>
  </si>
  <si>
    <t>Decay of propionate degraders</t>
  </si>
  <si>
    <t>Decay of acetate degraders</t>
  </si>
  <si>
    <t>Decay of H2 degraders</t>
  </si>
  <si>
    <t>Hydrolisis of carbohydrates</t>
  </si>
  <si>
    <t>Yh2</t>
  </si>
  <si>
    <t>Yac</t>
  </si>
  <si>
    <t>Ypro</t>
  </si>
  <si>
    <t>Yc4</t>
  </si>
  <si>
    <t>decay rate coeff. hydrogen degraders</t>
  </si>
  <si>
    <t>kdec_Xh2</t>
  </si>
  <si>
    <t>decay rate coeff. acetate degraders</t>
  </si>
  <si>
    <t>kdec_Xac</t>
  </si>
  <si>
    <t>decay rate coeff. propionate degraders</t>
  </si>
  <si>
    <t>kdec_Xpro</t>
  </si>
  <si>
    <t>decay rate coeff. C4 degraders</t>
  </si>
  <si>
    <t>kdec_Xc4</t>
  </si>
  <si>
    <t>decay rate coeff. sugar degraders</t>
  </si>
  <si>
    <t>pHLL_h2</t>
  </si>
  <si>
    <t>pHUL_h2</t>
  </si>
  <si>
    <t>kg COD m-3</t>
  </si>
  <si>
    <t>affinity constant H2 uptake</t>
  </si>
  <si>
    <t>KS_h2</t>
  </si>
  <si>
    <t>maximum rate H2 uptade</t>
  </si>
  <si>
    <t>km_h2</t>
  </si>
  <si>
    <t>pHLL_ac</t>
  </si>
  <si>
    <t>pHUL_ac</t>
  </si>
  <si>
    <t>affinity constant acetate uptake</t>
  </si>
  <si>
    <t>KS_ac</t>
  </si>
  <si>
    <t>maximum rate acetate uptade</t>
  </si>
  <si>
    <t>km_ac</t>
  </si>
  <si>
    <t>KI_h2_pro</t>
  </si>
  <si>
    <t>affinity constant propionate uptake</t>
  </si>
  <si>
    <t>KS_pro</t>
  </si>
  <si>
    <t>maximum rate propionate uptade</t>
  </si>
  <si>
    <t>km_pro</t>
  </si>
  <si>
    <t>KI_h2_c4</t>
  </si>
  <si>
    <t>affinity constant C4 uptake</t>
  </si>
  <si>
    <t>KS_c4</t>
  </si>
  <si>
    <t>maximum rate C4 uptade</t>
  </si>
  <si>
    <t>km_c4</t>
  </si>
  <si>
    <t>affinity constant aminoacids uptake</t>
  </si>
  <si>
    <t>maximum rate aminoacids uptade</t>
  </si>
  <si>
    <t>(1-Yh2)*1</t>
  </si>
  <si>
    <t>(1-Yac)*1</t>
  </si>
  <si>
    <t>(1-Ypro)*0.57</t>
  </si>
  <si>
    <t>(1-Ypro)*0.43</t>
  </si>
  <si>
    <t>(1-Yc4)*0.2</t>
  </si>
  <si>
    <t>(1-Yc4)*0.8</t>
  </si>
  <si>
    <t>(1-Yc4)*0.31</t>
  </si>
  <si>
    <t>(1-Yc4)*0.54</t>
  </si>
  <si>
    <t>(1-Yc4)*0.15</t>
  </si>
  <si>
    <t>khyd_ch*Xch</t>
  </si>
  <si>
    <t>khyd_pr*Xpr</t>
  </si>
  <si>
    <t>km_c4*Sbu*Xc4*KI_h2_c4*KI_ph_acid/(KS_c4+Sbu)</t>
  </si>
  <si>
    <t>km_pro*Spro*Xpro*KI_h2_pro*KI_ph_acid/(KS_pro+Spro)</t>
  </si>
  <si>
    <t>km_h2*Sh2*Xh2*KI_ph_h2/(KS_h2+Sh2)</t>
  </si>
  <si>
    <t>km_ac*Sac*Xac*KI_ph_ac/(KS_ac+Sac)</t>
  </si>
  <si>
    <t>kdec_Xsu*Xsu</t>
  </si>
  <si>
    <t>kdec_Xc4*Xc4</t>
  </si>
  <si>
    <t>kdec_Xpro*Xpro</t>
  </si>
  <si>
    <t>kdec_Xac*Xac</t>
  </si>
  <si>
    <t>kdec_Xh2*Xh2</t>
  </si>
  <si>
    <t>Kinetics</t>
  </si>
  <si>
    <t>hydrogen inhibition  for c4</t>
  </si>
  <si>
    <t>hydrogen inhibition  for pro</t>
  </si>
  <si>
    <t>pH inhibition acetate uptake</t>
  </si>
  <si>
    <t>pH inhibition hydrogen uptake</t>
  </si>
  <si>
    <t>Stoichiometric</t>
  </si>
  <si>
    <t>Initial Conditions</t>
  </si>
  <si>
    <t>Xli</t>
  </si>
  <si>
    <t>Lipids</t>
  </si>
  <si>
    <t>Sfa</t>
  </si>
  <si>
    <t>Long chain fatty acids</t>
  </si>
  <si>
    <t>Xfa</t>
  </si>
  <si>
    <t>LCFA degraders</t>
  </si>
  <si>
    <t>khyd_li</t>
  </si>
  <si>
    <t>Hydrolysis of lipids coeff</t>
  </si>
  <si>
    <t>km_fa</t>
  </si>
  <si>
    <t>maximum rate long fatty acids uptade</t>
  </si>
  <si>
    <t>KS_fa</t>
  </si>
  <si>
    <t>affinity constant long fatty acids uptake</t>
  </si>
  <si>
    <t>kdec_Xfa</t>
  </si>
  <si>
    <t>decay rate coeff. Long fatty acids degraders</t>
  </si>
  <si>
    <t>KI_h2_fa</t>
  </si>
  <si>
    <t>H2 inhibition for FA uptake</t>
  </si>
  <si>
    <t>Yfa</t>
  </si>
  <si>
    <t>Ffa_li</t>
  </si>
  <si>
    <t>Hydrolisis of lipids</t>
  </si>
  <si>
    <t>LCFA uptake</t>
  </si>
  <si>
    <t>1-Ffa_li</t>
  </si>
  <si>
    <t>(1-Yfa)*0.7</t>
  </si>
  <si>
    <t>(1-Yfa)*0.3</t>
  </si>
  <si>
    <t>Decay of LCFA degraders</t>
  </si>
  <si>
    <t>khyd_li*Xli</t>
  </si>
  <si>
    <t>kdec_Xfa*Xfa</t>
  </si>
  <si>
    <t>km_fa*(Sfa/(KS_fa+Sfa))*Xfa*Ih2_fa</t>
  </si>
  <si>
    <t>km_c4*Sva*Xc4*Ih2_c4*IpH_ac/(KS_c4+Sva)</t>
  </si>
  <si>
    <t>Feeding concentrations</t>
  </si>
  <si>
    <t>Set</t>
  </si>
  <si>
    <t>Ethanol</t>
  </si>
  <si>
    <t>Xc1</t>
  </si>
  <si>
    <t>Composites from biomass decay</t>
  </si>
  <si>
    <t>Xc2</t>
  </si>
  <si>
    <t>Composites from byproduct 1</t>
  </si>
  <si>
    <t>Xc3</t>
  </si>
  <si>
    <t>Composites from byproduct 2</t>
  </si>
  <si>
    <t>kdis1</t>
  </si>
  <si>
    <t>Disintegration coeff. for composite 1</t>
  </si>
  <si>
    <t>kdis2</t>
  </si>
  <si>
    <t>kdis3</t>
  </si>
  <si>
    <t>Disintegration coeff. for composite 2</t>
  </si>
  <si>
    <t>Disintegration coeff. for composite 3</t>
  </si>
  <si>
    <t>Fsi_xc1</t>
  </si>
  <si>
    <t>Fxi_xc1</t>
  </si>
  <si>
    <t>Fch_xc2</t>
  </si>
  <si>
    <t>Fpr_xc3</t>
  </si>
  <si>
    <t>Fch_xc1</t>
  </si>
  <si>
    <t>Fpr_xc1</t>
  </si>
  <si>
    <t>Fli_xc1</t>
  </si>
  <si>
    <t>Fsi_xc2</t>
  </si>
  <si>
    <t>Fxi_xc2</t>
  </si>
  <si>
    <t>Fpr_xc2</t>
  </si>
  <si>
    <t>Fli_xc2</t>
  </si>
  <si>
    <t>Fsi_xc3</t>
  </si>
  <si>
    <t>Fxi_xc3</t>
  </si>
  <si>
    <t>Fch_xc3</t>
  </si>
  <si>
    <t>Fli_xc3</t>
  </si>
  <si>
    <t>Disintegration of composite 1</t>
  </si>
  <si>
    <t>Disintegration of composite 2</t>
  </si>
  <si>
    <t>Disintegration of composite 3</t>
  </si>
  <si>
    <t>kdis1*Xc1</t>
  </si>
  <si>
    <t>kdis3*Xc3</t>
  </si>
  <si>
    <t>kdis2*Xc2</t>
  </si>
  <si>
    <t>ethanol stoichiometic coefficient from acidogenic fermentaiton</t>
  </si>
  <si>
    <t>Fet_af</t>
  </si>
  <si>
    <t>Fva_af</t>
  </si>
  <si>
    <t>Fbu_af</t>
  </si>
  <si>
    <t>Fpro_af</t>
  </si>
  <si>
    <t>Fac_af</t>
  </si>
  <si>
    <t>Yaf</t>
  </si>
  <si>
    <t>Xaf</t>
  </si>
  <si>
    <t>Decay of acidogenic fermentation biomass</t>
  </si>
  <si>
    <t>Acidogenic fermentation biomass</t>
  </si>
  <si>
    <t>(1-Yaf)*Fpro_af</t>
  </si>
  <si>
    <t>(1-Yaf)*Fbu_af</t>
  </si>
  <si>
    <t>(1-Yaf)*Fva_af</t>
  </si>
  <si>
    <t>(1-Yaf)*Fh2_af</t>
  </si>
  <si>
    <t>(1-Yaf)*Fet_af</t>
  </si>
  <si>
    <t>(1-Yaf)*Fac_af</t>
  </si>
  <si>
    <t>Fh2_af</t>
  </si>
  <si>
    <t>valerate stoichiometic coefficient from acidogenic fermentaiton</t>
  </si>
  <si>
    <t>butyrate stoichiometic coefficient from acidogenic fermentaiton</t>
  </si>
  <si>
    <t>propionate stoichiometic coefficient from acidogenic fermentaiton</t>
  </si>
  <si>
    <t>acetate stoichiometic coefficient from acidogenic fermentaiton</t>
  </si>
  <si>
    <t>hydrogen stoichiometic coefficient from acidogenic fermentaiton</t>
  </si>
  <si>
    <t>kdec_Xaf</t>
  </si>
  <si>
    <t>Byproduct name</t>
  </si>
  <si>
    <t>Ala</t>
  </si>
  <si>
    <t>Asp</t>
  </si>
  <si>
    <t>Lys</t>
  </si>
  <si>
    <t>Glut</t>
  </si>
  <si>
    <t>Ser</t>
  </si>
  <si>
    <t>Thr</t>
  </si>
  <si>
    <t>Cys</t>
  </si>
  <si>
    <t>Gly</t>
  </si>
  <si>
    <t>Pro</t>
  </si>
  <si>
    <t>Val</t>
  </si>
  <si>
    <t>IsoL</t>
  </si>
  <si>
    <t>Meth</t>
  </si>
  <si>
    <t>GluM</t>
  </si>
  <si>
    <t>AspG</t>
  </si>
  <si>
    <t>Hist</t>
  </si>
  <si>
    <t xml:space="preserve">Arg </t>
  </si>
  <si>
    <t>Biomass</t>
  </si>
  <si>
    <t>%molar</t>
  </si>
  <si>
    <t>MW</t>
  </si>
  <si>
    <t>Leu</t>
  </si>
  <si>
    <t xml:space="preserve"> g/mol</t>
  </si>
  <si>
    <t xml:space="preserve">COD </t>
  </si>
  <si>
    <t>Composite 1</t>
  </si>
  <si>
    <t>Composite 2</t>
  </si>
  <si>
    <t>g COD/mol</t>
  </si>
  <si>
    <t>Acidogenic fermentation AA</t>
  </si>
  <si>
    <t>Acidogenic fermentation Su</t>
  </si>
  <si>
    <t>km_af*Saa/(KS_af+Saa)</t>
  </si>
  <si>
    <t>km_af*Ssu/(KS_af+Ssu)</t>
  </si>
  <si>
    <t>Total dietary fiber</t>
  </si>
  <si>
    <t>Ftdf_xc1</t>
  </si>
  <si>
    <t>Ftdf_xc2</t>
  </si>
  <si>
    <t>Ftdf_xc3</t>
  </si>
  <si>
    <t>khyd_tdf</t>
  </si>
  <si>
    <t>Hydrolysis of total dietary fiber coeff</t>
  </si>
  <si>
    <t>Xtdf</t>
  </si>
  <si>
    <t>Hydrolisis of TDF</t>
  </si>
  <si>
    <t>FG</t>
  </si>
  <si>
    <t>Batstone et al. (2002)</t>
  </si>
  <si>
    <t>Components modelling</t>
  </si>
  <si>
    <t>Bioenergetic model</t>
  </si>
  <si>
    <t>Batstone et al.(2002)</t>
  </si>
  <si>
    <t>García-Gen et al. (2015)</t>
  </si>
  <si>
    <t>km_aa</t>
  </si>
  <si>
    <t>km_su</t>
  </si>
  <si>
    <t>maximum rate sugars uptake</t>
  </si>
  <si>
    <t>Regueira et al. (2021)</t>
  </si>
  <si>
    <t>KS_aa</t>
  </si>
  <si>
    <t>KS_su</t>
  </si>
  <si>
    <t>affinity constant sugars uptake</t>
  </si>
  <si>
    <t>Stamatelatou (1999)</t>
  </si>
  <si>
    <t>Stic</t>
  </si>
  <si>
    <t>Inorganic carbon</t>
  </si>
  <si>
    <t>Sin</t>
  </si>
  <si>
    <t>Inorganic nitrogen</t>
  </si>
  <si>
    <t>Scat</t>
  </si>
  <si>
    <t>Cations</t>
  </si>
  <si>
    <r>
      <t>kmol·m</t>
    </r>
    <r>
      <rPr>
        <vertAlign val="superscript"/>
        <sz val="11"/>
        <color theme="1"/>
        <rFont val="Calibri"/>
        <family val="2"/>
        <scheme val="minor"/>
      </rPr>
      <t>-3</t>
    </r>
  </si>
  <si>
    <t>San</t>
  </si>
  <si>
    <t>Anions</t>
  </si>
  <si>
    <t>Sgas_h2</t>
  </si>
  <si>
    <t>Hydrogen in gas phase</t>
  </si>
  <si>
    <t>Sgas_co2</t>
  </si>
  <si>
    <t>CO2 in gas phase</t>
  </si>
  <si>
    <t>Sgas_ch4</t>
  </si>
  <si>
    <t>CH4 in gas phase</t>
  </si>
  <si>
    <t>Index</t>
  </si>
  <si>
    <t>FlagLiquid</t>
  </si>
  <si>
    <t>FlagGas</t>
  </si>
  <si>
    <t>Reactor</t>
  </si>
  <si>
    <t>kmole/m3/Pa</t>
  </si>
  <si>
    <t>Henry's constant H2</t>
  </si>
  <si>
    <t>H_h2</t>
  </si>
  <si>
    <t>Henry's constant CH4</t>
  </si>
  <si>
    <t>H_ch4</t>
  </si>
  <si>
    <t>Henry's constant CO2</t>
  </si>
  <si>
    <t>H_co2</t>
  </si>
  <si>
    <t>m3/d/Pa</t>
  </si>
  <si>
    <t>kp</t>
  </si>
  <si>
    <t>Volume specific mass transfer coefficient</t>
  </si>
  <si>
    <t>kLa</t>
  </si>
  <si>
    <t>at 35 deg C</t>
  </si>
  <si>
    <t>Water ionic product</t>
  </si>
  <si>
    <t>Kw</t>
  </si>
  <si>
    <t>Acidity constant propionate</t>
  </si>
  <si>
    <t>Kac_pro</t>
  </si>
  <si>
    <t>Acidity constant valerate</t>
  </si>
  <si>
    <t>Kac_va</t>
  </si>
  <si>
    <t>Acidity constant ammonium</t>
  </si>
  <si>
    <t>Kac_in</t>
  </si>
  <si>
    <t>Acidity constant butyrate</t>
  </si>
  <si>
    <t>Kac_bu</t>
  </si>
  <si>
    <t>Acidity constant acetate</t>
  </si>
  <si>
    <t>Kac_ac</t>
  </si>
  <si>
    <t>Acidity constant (CO2 + H2O = HCO3 + H)</t>
  </si>
  <si>
    <t>Kac_tic</t>
  </si>
  <si>
    <t>R</t>
  </si>
  <si>
    <t>T</t>
  </si>
  <si>
    <t>J/K/kmol</t>
  </si>
  <si>
    <t>carbohidrates fraction in composite 1</t>
  </si>
  <si>
    <t>proteins fraction in composite 1</t>
  </si>
  <si>
    <t>total dietary fiber in composite 1</t>
  </si>
  <si>
    <t>lipids fraction in composite 1</t>
  </si>
  <si>
    <t>inerts fraction in composite 1</t>
  </si>
  <si>
    <t>soluble inerts fraction in composite 1</t>
  </si>
  <si>
    <t>Cxc1</t>
  </si>
  <si>
    <t>total inorganic carbon fraction in composite 1</t>
  </si>
  <si>
    <r>
      <t>kmol C· kg COD</t>
    </r>
    <r>
      <rPr>
        <vertAlign val="superscript"/>
        <sz val="11"/>
        <color theme="1"/>
        <rFont val="Calibri"/>
        <family val="2"/>
        <scheme val="minor"/>
      </rPr>
      <t>-1</t>
    </r>
  </si>
  <si>
    <t>Nxc1</t>
  </si>
  <si>
    <t>total inorganic nitrogen fraction in composite 1</t>
  </si>
  <si>
    <r>
      <t>kmol N · kg COD</t>
    </r>
    <r>
      <rPr>
        <vertAlign val="superscript"/>
        <sz val="11"/>
        <color theme="1"/>
        <rFont val="Calibri"/>
        <family val="2"/>
        <scheme val="minor"/>
      </rPr>
      <t>-1</t>
    </r>
  </si>
  <si>
    <t>carbohidrates fraction in composite 2</t>
  </si>
  <si>
    <t>proteins fraction in composite 2</t>
  </si>
  <si>
    <t>total dietary fiber in composite 2</t>
  </si>
  <si>
    <t>lipids fraction in composite 2</t>
  </si>
  <si>
    <t>inerts fraction in composite 2</t>
  </si>
  <si>
    <t>soluble inerts fraction in composite 2</t>
  </si>
  <si>
    <t>Cxc2</t>
  </si>
  <si>
    <t>total inorganic carbon fraction in composite 2</t>
  </si>
  <si>
    <t>Nxc2</t>
  </si>
  <si>
    <t>total inorganic nitrogen fraction in composite 2</t>
  </si>
  <si>
    <t>carbohidrates fraction in dead biomass</t>
  </si>
  <si>
    <t>proteins fraction in dead biomass</t>
  </si>
  <si>
    <t>total dietary fiber in dead biomass</t>
  </si>
  <si>
    <t>lipids fraction in dead biomass</t>
  </si>
  <si>
    <t>inerts fraction in dead biomass</t>
  </si>
  <si>
    <t>soluble inerts fraction in dead biomass</t>
  </si>
  <si>
    <t>Cxc3</t>
  </si>
  <si>
    <t>Nxc3</t>
  </si>
  <si>
    <t>Cbac</t>
  </si>
  <si>
    <t>total inorganic carbon in active biomass</t>
  </si>
  <si>
    <t>Nbac</t>
  </si>
  <si>
    <t>total inorganic nitrogen fraction in active biomass</t>
  </si>
  <si>
    <t>Csi</t>
  </si>
  <si>
    <t>total inorganic carbon in soluble inorganics</t>
  </si>
  <si>
    <t>Cch</t>
  </si>
  <si>
    <t>total inorganic carbon in carbohydrates</t>
  </si>
  <si>
    <t>Cpr</t>
  </si>
  <si>
    <t>total inorganic carbon in proteins</t>
  </si>
  <si>
    <t>Cli</t>
  </si>
  <si>
    <t>total inorganic carbon in lipids</t>
  </si>
  <si>
    <t>Cxi</t>
  </si>
  <si>
    <t>total inorganic carbon in inorganic composites</t>
  </si>
  <si>
    <t>Csu</t>
  </si>
  <si>
    <t>total inorganic carbon in sugars</t>
  </si>
  <si>
    <t>Caa</t>
  </si>
  <si>
    <t>total inorganic carbon in aminoacids</t>
  </si>
  <si>
    <t>Cfa</t>
  </si>
  <si>
    <t>total inorganic carbon in fatty acids</t>
  </si>
  <si>
    <t>Cva</t>
  </si>
  <si>
    <t>total inorganic carbon in valerate</t>
  </si>
  <si>
    <t>Cpro</t>
  </si>
  <si>
    <t>total inorganic carbon in propionate</t>
  </si>
  <si>
    <t>Cbu</t>
  </si>
  <si>
    <t>total inorganic carbon in butyrate</t>
  </si>
  <si>
    <t>Cac</t>
  </si>
  <si>
    <t>total inorganic carbon in acetate</t>
  </si>
  <si>
    <t>Cch4</t>
  </si>
  <si>
    <t>total inorganic carbon in methane</t>
  </si>
  <si>
    <t>NI</t>
  </si>
  <si>
    <t>total inorganic nitrogen in inorganics</t>
  </si>
  <si>
    <t>Naa</t>
  </si>
  <si>
    <t>Liquid volume</t>
  </si>
  <si>
    <t>Gas volume</t>
  </si>
  <si>
    <t>Ideal gas constant</t>
  </si>
  <si>
    <t>Temperature</t>
  </si>
  <si>
    <t xml:space="preserve">K </t>
  </si>
  <si>
    <t>m3</t>
  </si>
  <si>
    <t>kmole COD X (kg COD )-1</t>
  </si>
  <si>
    <t>kmole COD X (kg COD )-2</t>
  </si>
  <si>
    <t>kmole COD X (kg COD )-3</t>
  </si>
  <si>
    <t>kmole COD X (kg COD )-4</t>
  </si>
  <si>
    <t>kmole COD X (kg COD )-5</t>
  </si>
  <si>
    <t>kmole COD X (kg COD )-6</t>
  </si>
  <si>
    <t>Vliq</t>
  </si>
  <si>
    <t>Vgas</t>
  </si>
  <si>
    <t xml:space="preserve"> Cxc1-(Fsi_xc1*Csi+(Fch_xc1+Ftdf_xc1)*Cch+Fpr_xc1*Cpr+Fli_xc1*Cli+Fxi_xc1*Cxi)</t>
  </si>
  <si>
    <t xml:space="preserve"> Cxc2-(Fsi_xc2*Csi+(Fch_xc2+Ftdf_xc2)*Cch+Fpr_xc2*Cpr+Fli_xc2*Cli+Fxi_xc2*Cxi)</t>
  </si>
  <si>
    <t xml:space="preserve"> Cxc3-(Fsi_xc3*Csi+(Fch_xc3+Ftdf_xc3)*Cch+Fpr_xc3*Cpr+Fli_xc3*Cli+Fxi_xc3*Cxi)</t>
  </si>
  <si>
    <t>Cch-Csu</t>
  </si>
  <si>
    <t>Cpr-Caa</t>
  </si>
  <si>
    <t xml:space="preserve"> Cli-(1-Ffa_li)*Csu-Ffa_li*Cfa</t>
  </si>
  <si>
    <t xml:space="preserve"> Caa-(1-Yaf)*(Fva_af*Cva+Fbu_af*Cbu+Fpro_af*Cpro+Fac_af*Cac)-Yaf*Cbac</t>
  </si>
  <si>
    <t xml:space="preserve"> Csu-(1-Yaf)*(Fva_af*Cva+Fbu_af*Cbu+Fpro_af*Cpro+Fac_af*Cac)-Yaf*Cbac</t>
  </si>
  <si>
    <t xml:space="preserve"> Cfa-(1-Yfa)*0.7*Cac-Yfa*Cbac</t>
  </si>
  <si>
    <t xml:space="preserve"> Cva-(1-Yc4)*0.54*Cpro-(1-Yc4)*0.31*Cac-Yc4*Cbac</t>
  </si>
  <si>
    <t xml:space="preserve"> Cbu-(1-Yc4)*0.8*Cac-Yc4*Cbac</t>
  </si>
  <si>
    <t xml:space="preserve"> Cpro-(1-Ypro)*0.57*Cac-Ypro*Cbac</t>
  </si>
  <si>
    <t xml:space="preserve"> Cac-(1-Yac)*Cch4-Yac*Cbac</t>
  </si>
  <si>
    <t xml:space="preserve"> -(1-Yh2)*Cch4-Yh2*Cbac</t>
  </si>
  <si>
    <t>Cbac-Cxc3</t>
  </si>
  <si>
    <t>(Nxc1-Fxi_xc1*NI-Fsi_xc1*NI-Fpr_xc1*Naa)</t>
  </si>
  <si>
    <t>(Nxc2-Fxi_xc2*NI-Fsi_xc2*NI-Fpr_xc2*Naa)</t>
  </si>
  <si>
    <t>(Nxc3-Fxi_xc3*NI-Fsi_xc3*NI-Fpr_xc3*Naa)</t>
  </si>
  <si>
    <t xml:space="preserve"> (Naa-Yaf*Nbac)</t>
  </si>
  <si>
    <t xml:space="preserve"> -Yaf*Nbac</t>
  </si>
  <si>
    <t xml:space="preserve"> -Yfa*Nbac</t>
  </si>
  <si>
    <t xml:space="preserve"> -Yc4*Nbac</t>
  </si>
  <si>
    <t xml:space="preserve"> -Ypro*Nbac</t>
  </si>
  <si>
    <t xml:space="preserve"> -Yac*Nbac</t>
  </si>
  <si>
    <t xml:space="preserve"> -Yh2*Nbac</t>
  </si>
  <si>
    <t xml:space="preserve"> Nbac-Nxc3</t>
  </si>
  <si>
    <t>khyd_pr*Xtdf</t>
  </si>
  <si>
    <t>KI_NH3</t>
  </si>
  <si>
    <t>KS_IN</t>
  </si>
  <si>
    <t>Inhibition constant</t>
  </si>
  <si>
    <t>Wheat bran</t>
  </si>
  <si>
    <t>Bread crust</t>
  </si>
  <si>
    <t>Regrind pasta</t>
  </si>
  <si>
    <t>Fpr</t>
  </si>
  <si>
    <t>Ftdf</t>
  </si>
  <si>
    <t>Fli</t>
  </si>
  <si>
    <t>Fxi</t>
  </si>
  <si>
    <t>Fsi</t>
  </si>
  <si>
    <t>kdis</t>
  </si>
  <si>
    <t>AAini</t>
  </si>
  <si>
    <t>AAend</t>
  </si>
  <si>
    <t>Fch</t>
  </si>
  <si>
    <t>pH inhibition acidogenesis  &amp; acetogenesis</t>
  </si>
  <si>
    <t>pHLL_aa</t>
  </si>
  <si>
    <t>pHUL_aa</t>
  </si>
  <si>
    <t>Tuna</t>
  </si>
  <si>
    <t>Vinasses</t>
  </si>
  <si>
    <t>Fxc</t>
  </si>
  <si>
    <t>Fx</t>
  </si>
  <si>
    <t>Fs</t>
  </si>
  <si>
    <t>Pavlostathis and Giraldo-Gómez (1991)</t>
  </si>
  <si>
    <t>Cucumber</t>
  </si>
  <si>
    <t>Tomato</t>
  </si>
  <si>
    <t>Lettuce</t>
  </si>
  <si>
    <t>Lokshina and Vavilin (1999)</t>
  </si>
  <si>
    <t>Apple</t>
  </si>
  <si>
    <t>Banana</t>
  </si>
  <si>
    <t>Canned beef</t>
  </si>
  <si>
    <t>Parmesan cheese</t>
  </si>
  <si>
    <t>UNIVR synthetic waste</t>
  </si>
  <si>
    <t xml:space="preserve">GELATINE </t>
  </si>
  <si>
    <t xml:space="preserve">CASINE </t>
  </si>
  <si>
    <t>ALBUMINE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</si>
</sst>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0.000"/>
    <numFmt numFmtId="166" formatCode="0.000E+00"/>
    <numFmt numFmtId="167" formatCode="0.0000"/>
    <numFmt numFmtId="168" formatCode="0.00000"/>
    <numFmt numFmtId="169" formatCode="0.000000"/>
    <numFmt numFmtId="170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textRotation="90" wrapText="1"/>
    </xf>
    <xf numFmtId="11" fontId="7" fillId="0" borderId="0" xfId="0" applyNumberFormat="1" applyFont="1"/>
    <xf numFmtId="2" fontId="0" fillId="0" borderId="0" xfId="0" applyNumberFormat="1"/>
    <xf numFmtId="9" fontId="0" fillId="0" borderId="0" xfId="2" applyFont="1"/>
    <xf numFmtId="165" fontId="0" fillId="0" borderId="0" xfId="0" applyNumberFormat="1"/>
    <xf numFmtId="2" fontId="0" fillId="0" borderId="0" xfId="2" applyNumberFormat="1" applyFont="1"/>
    <xf numFmtId="166" fontId="0" fillId="0" borderId="0" xfId="0" applyNumberFormat="1"/>
    <xf numFmtId="0" fontId="0" fillId="0" borderId="0" xfId="0" applyFont="1"/>
    <xf numFmtId="167" fontId="0" fillId="0" borderId="0" xfId="0" applyNumberFormat="1"/>
    <xf numFmtId="2" fontId="9" fillId="0" borderId="0" xfId="0" applyNumberFormat="1" applyFont="1"/>
    <xf numFmtId="165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2" fontId="0" fillId="0" borderId="0" xfId="0" applyNumberFormat="1"/>
    <xf numFmtId="0" fontId="0" fillId="0" borderId="0" xfId="0"/>
    <xf numFmtId="9" fontId="0" fillId="0" borderId="0" xfId="0" applyNumberFormat="1"/>
    <xf numFmtId="169" fontId="0" fillId="0" borderId="0" xfId="0" applyNumberFormat="1"/>
    <xf numFmtId="170" fontId="0" fillId="0" borderId="0" xfId="2" applyNumberFormat="1" applyFont="1"/>
    <xf numFmtId="17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A687BD58-8BA3-41E8-B964-DF2E4C6C25D2}"/>
    <cellStyle name="Porcentaje" xfId="2" builtinId="5"/>
  </cellStyles>
  <dxfs count="20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AVEDRA DEL OSO MATEO" id="{F029DCBC-4429-48CC-A8CC-C92B21EC02A8}" userId="SAAVEDRA DEL OSO MATE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0-12-18T11:57:30.73" personId="{F029DCBC-4429-48CC-A8CC-C92B21EC02A8}" id="{F1BC827A-ADC1-4BEF-9A7C-8098AA4CAB72}">
    <text>https://www.sciencedirect.com/science/article/pii/S0023643810002422</text>
  </threadedComment>
  <threadedComment ref="U2" dT="2020-12-18T13:25:19.88" personId="{F029DCBC-4429-48CC-A8CC-C92B21EC02A8}" id="{525D423D-58D0-43B0-9802-BF69D9E7B3D5}">
    <text>etanol</text>
  </threadedComment>
  <threadedComment ref="Y12" dT="2020-12-18T11:57:30.73" personId="{F029DCBC-4429-48CC-A8CC-C92B21EC02A8}" id="{C9C557E0-CB90-4EA8-93BA-3AEE6BD6AE3F}">
    <text>https://www.sciencedirect.com/science/article/pii/S0023643810002422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AA9A-39F9-4588-9ED7-2006711C63B8}">
  <dimension ref="B2:J34"/>
  <sheetViews>
    <sheetView workbookViewId="0">
      <selection activeCell="M14" sqref="M14"/>
    </sheetView>
  </sheetViews>
  <sheetFormatPr baseColWidth="10" defaultColWidth="11.453125" defaultRowHeight="14.5" x14ac:dyDescent="0.35"/>
  <cols>
    <col min="3" max="3" width="20.7265625" bestFit="1" customWidth="1"/>
  </cols>
  <sheetData>
    <row r="2" spans="2:10" x14ac:dyDescent="0.35">
      <c r="B2" t="s">
        <v>0</v>
      </c>
      <c r="C2" t="s">
        <v>1</v>
      </c>
      <c r="D2" t="s">
        <v>276</v>
      </c>
      <c r="E2" t="s">
        <v>121</v>
      </c>
      <c r="F2" t="s">
        <v>150</v>
      </c>
      <c r="G2" t="s">
        <v>228</v>
      </c>
      <c r="H2" t="s">
        <v>277</v>
      </c>
      <c r="I2" t="s">
        <v>278</v>
      </c>
      <c r="J2" t="s">
        <v>2</v>
      </c>
    </row>
    <row r="3" spans="2:10" ht="16.5" x14ac:dyDescent="0.35">
      <c r="B3" t="s">
        <v>4</v>
      </c>
      <c r="C3" t="s">
        <v>5</v>
      </c>
      <c r="D3">
        <v>1</v>
      </c>
      <c r="E3">
        <v>0</v>
      </c>
      <c r="F3" s="11">
        <v>0</v>
      </c>
      <c r="G3">
        <v>1</v>
      </c>
      <c r="H3">
        <v>1</v>
      </c>
      <c r="I3">
        <v>0</v>
      </c>
      <c r="J3" t="s">
        <v>34</v>
      </c>
    </row>
    <row r="4" spans="2:10" ht="16.5" x14ac:dyDescent="0.35">
      <c r="B4" t="s">
        <v>6</v>
      </c>
      <c r="C4" t="s">
        <v>3</v>
      </c>
      <c r="D4">
        <v>2</v>
      </c>
      <c r="E4">
        <v>0</v>
      </c>
      <c r="F4" s="11">
        <v>0</v>
      </c>
      <c r="G4">
        <v>1</v>
      </c>
      <c r="H4">
        <v>1</v>
      </c>
      <c r="I4">
        <v>0</v>
      </c>
      <c r="J4" t="s">
        <v>34</v>
      </c>
    </row>
    <row r="5" spans="2:10" ht="16.5" x14ac:dyDescent="0.35">
      <c r="B5" t="s">
        <v>124</v>
      </c>
      <c r="C5" t="s">
        <v>125</v>
      </c>
      <c r="D5">
        <v>3</v>
      </c>
      <c r="E5">
        <v>0</v>
      </c>
      <c r="F5" s="11">
        <v>0</v>
      </c>
      <c r="G5">
        <v>1</v>
      </c>
      <c r="H5">
        <v>1</v>
      </c>
      <c r="I5">
        <v>0</v>
      </c>
      <c r="J5" t="s">
        <v>34</v>
      </c>
    </row>
    <row r="6" spans="2:10" ht="16.5" x14ac:dyDescent="0.35">
      <c r="B6" t="s">
        <v>13</v>
      </c>
      <c r="C6" t="s">
        <v>14</v>
      </c>
      <c r="D6">
        <v>4</v>
      </c>
      <c r="E6">
        <v>0</v>
      </c>
      <c r="F6" s="11">
        <v>0</v>
      </c>
      <c r="G6">
        <v>1</v>
      </c>
      <c r="H6">
        <v>1</v>
      </c>
      <c r="I6">
        <v>0</v>
      </c>
      <c r="J6" t="s">
        <v>34</v>
      </c>
    </row>
    <row r="7" spans="2:10" ht="16.5" x14ac:dyDescent="0.35">
      <c r="B7" t="s">
        <v>11</v>
      </c>
      <c r="C7" t="s">
        <v>12</v>
      </c>
      <c r="D7">
        <v>5</v>
      </c>
      <c r="E7">
        <v>0</v>
      </c>
      <c r="F7" s="11">
        <v>0</v>
      </c>
      <c r="G7">
        <v>1</v>
      </c>
      <c r="H7">
        <v>1</v>
      </c>
      <c r="I7">
        <v>0</v>
      </c>
      <c r="J7" t="s">
        <v>34</v>
      </c>
    </row>
    <row r="8" spans="2:10" ht="16.5" x14ac:dyDescent="0.35">
      <c r="B8" t="s">
        <v>9</v>
      </c>
      <c r="C8" t="s">
        <v>10</v>
      </c>
      <c r="D8">
        <v>6</v>
      </c>
      <c r="E8">
        <v>0</v>
      </c>
      <c r="F8" s="11">
        <v>0</v>
      </c>
      <c r="G8">
        <v>1</v>
      </c>
      <c r="H8">
        <v>1</v>
      </c>
      <c r="I8">
        <v>0</v>
      </c>
      <c r="J8" t="s">
        <v>34</v>
      </c>
    </row>
    <row r="9" spans="2:10" ht="16.5" x14ac:dyDescent="0.35">
      <c r="B9" t="s">
        <v>7</v>
      </c>
      <c r="C9" t="s">
        <v>8</v>
      </c>
      <c r="D9">
        <v>7</v>
      </c>
      <c r="E9">
        <v>0</v>
      </c>
      <c r="F9" s="11">
        <v>0</v>
      </c>
      <c r="G9">
        <v>1</v>
      </c>
      <c r="H9">
        <v>1</v>
      </c>
      <c r="I9">
        <v>0</v>
      </c>
      <c r="J9" t="s">
        <v>34</v>
      </c>
    </row>
    <row r="10" spans="2:10" ht="16.5" x14ac:dyDescent="0.35">
      <c r="B10" t="s">
        <v>15</v>
      </c>
      <c r="C10" t="s">
        <v>16</v>
      </c>
      <c r="D10">
        <v>8</v>
      </c>
      <c r="E10">
        <v>0</v>
      </c>
      <c r="F10" s="11">
        <v>0</v>
      </c>
      <c r="G10">
        <v>16</v>
      </c>
      <c r="H10">
        <v>1</v>
      </c>
      <c r="I10">
        <v>0</v>
      </c>
      <c r="J10" t="s">
        <v>34</v>
      </c>
    </row>
    <row r="11" spans="2:10" ht="16.5" x14ac:dyDescent="0.35">
      <c r="B11" t="s">
        <v>151</v>
      </c>
      <c r="C11" t="s">
        <v>152</v>
      </c>
      <c r="D11">
        <v>9</v>
      </c>
      <c r="E11">
        <v>0</v>
      </c>
      <c r="F11" s="11">
        <v>0</v>
      </c>
      <c r="G11">
        <v>1</v>
      </c>
      <c r="H11">
        <v>1</v>
      </c>
      <c r="I11">
        <v>0</v>
      </c>
      <c r="J11" t="s">
        <v>34</v>
      </c>
    </row>
    <row r="12" spans="2:10" ht="16.5" x14ac:dyDescent="0.35">
      <c r="B12" t="s">
        <v>17</v>
      </c>
      <c r="C12" t="s">
        <v>18</v>
      </c>
      <c r="D12">
        <v>10</v>
      </c>
      <c r="E12">
        <v>0</v>
      </c>
      <c r="F12" s="11">
        <v>0</v>
      </c>
      <c r="G12">
        <v>64</v>
      </c>
      <c r="H12">
        <v>1</v>
      </c>
      <c r="I12">
        <v>0</v>
      </c>
      <c r="J12" t="s">
        <v>34</v>
      </c>
    </row>
    <row r="13" spans="2:10" ht="16.5" x14ac:dyDescent="0.35">
      <c r="B13" t="s">
        <v>261</v>
      </c>
      <c r="C13" t="s">
        <v>262</v>
      </c>
      <c r="D13">
        <v>11</v>
      </c>
      <c r="E13" s="11">
        <f t="shared" ref="E13:E16" si="0">F13/10</f>
        <v>0.15011008939724488</v>
      </c>
      <c r="F13" s="11">
        <f>Parameters!O9*Compounds!F$16+Parameters!O17*Compounds!F$17+Parameters!O25*Compounds!F$18+0.0313*F3</f>
        <v>1.5011008939724488</v>
      </c>
      <c r="G13">
        <v>1</v>
      </c>
      <c r="H13">
        <v>1</v>
      </c>
      <c r="I13">
        <v>0</v>
      </c>
      <c r="J13" t="s">
        <v>267</v>
      </c>
    </row>
    <row r="14" spans="2:10" ht="16.5" x14ac:dyDescent="0.35">
      <c r="B14" t="s">
        <v>263</v>
      </c>
      <c r="C14" t="s">
        <v>264</v>
      </c>
      <c r="D14">
        <v>12</v>
      </c>
      <c r="E14" s="11">
        <f>F14/10</f>
        <v>1.0156995379717041E-2</v>
      </c>
      <c r="F14" s="11">
        <f>Parameters!O10*Compounds!F$16+Parameters!O18*Compounds!F$17+Parameters!O26*Compounds!F$18+0.0313*F4</f>
        <v>0.10156995379717042</v>
      </c>
      <c r="G14">
        <v>1</v>
      </c>
      <c r="H14">
        <v>1</v>
      </c>
      <c r="I14">
        <v>0</v>
      </c>
      <c r="J14" t="s">
        <v>267</v>
      </c>
    </row>
    <row r="15" spans="2:10" ht="16.5" x14ac:dyDescent="0.35">
      <c r="B15" t="s">
        <v>19</v>
      </c>
      <c r="C15" t="s">
        <v>20</v>
      </c>
      <c r="D15">
        <v>13</v>
      </c>
      <c r="E15" s="11">
        <f t="shared" si="0"/>
        <v>0</v>
      </c>
      <c r="F15" s="11">
        <v>0</v>
      </c>
      <c r="G15">
        <v>1</v>
      </c>
      <c r="H15">
        <v>1</v>
      </c>
      <c r="I15">
        <v>0</v>
      </c>
      <c r="J15" t="s">
        <v>35</v>
      </c>
    </row>
    <row r="16" spans="2:10" ht="16.5" x14ac:dyDescent="0.35">
      <c r="B16" t="s">
        <v>153</v>
      </c>
      <c r="C16" t="s">
        <v>156</v>
      </c>
      <c r="D16">
        <v>14</v>
      </c>
      <c r="E16" s="11">
        <f t="shared" si="0"/>
        <v>5</v>
      </c>
      <c r="F16" s="11">
        <v>50</v>
      </c>
      <c r="G16">
        <v>1</v>
      </c>
      <c r="H16">
        <v>1</v>
      </c>
      <c r="I16">
        <v>0</v>
      </c>
      <c r="J16" t="s">
        <v>35</v>
      </c>
    </row>
    <row r="17" spans="2:10" ht="16.5" x14ac:dyDescent="0.35">
      <c r="B17" t="s">
        <v>155</v>
      </c>
      <c r="C17" t="s">
        <v>158</v>
      </c>
      <c r="D17">
        <v>15</v>
      </c>
      <c r="E17" s="11">
        <f>F17/10</f>
        <v>0</v>
      </c>
      <c r="F17" s="11">
        <v>0</v>
      </c>
      <c r="G17">
        <v>1</v>
      </c>
      <c r="H17">
        <v>1</v>
      </c>
      <c r="I17">
        <v>0</v>
      </c>
      <c r="J17" t="s">
        <v>35</v>
      </c>
    </row>
    <row r="18" spans="2:10" ht="16.5" x14ac:dyDescent="0.35">
      <c r="B18" t="s">
        <v>157</v>
      </c>
      <c r="C18" t="s">
        <v>154</v>
      </c>
      <c r="D18">
        <v>16</v>
      </c>
      <c r="E18">
        <v>0</v>
      </c>
      <c r="F18" s="11">
        <v>0</v>
      </c>
      <c r="G18">
        <v>1</v>
      </c>
      <c r="H18">
        <v>1</v>
      </c>
      <c r="I18">
        <v>0</v>
      </c>
      <c r="J18" t="s">
        <v>35</v>
      </c>
    </row>
    <row r="19" spans="2:10" ht="16.5" x14ac:dyDescent="0.35">
      <c r="B19" t="s">
        <v>21</v>
      </c>
      <c r="C19" t="s">
        <v>36</v>
      </c>
      <c r="D19">
        <v>17</v>
      </c>
      <c r="E19">
        <v>0</v>
      </c>
      <c r="F19" s="11">
        <v>0</v>
      </c>
      <c r="G19">
        <v>1</v>
      </c>
      <c r="H19">
        <v>1</v>
      </c>
      <c r="I19">
        <v>0</v>
      </c>
      <c r="J19" t="s">
        <v>35</v>
      </c>
    </row>
    <row r="20" spans="2:10" ht="16.5" x14ac:dyDescent="0.35">
      <c r="B20" t="s">
        <v>22</v>
      </c>
      <c r="C20" t="s">
        <v>23</v>
      </c>
      <c r="D20">
        <v>18</v>
      </c>
      <c r="E20">
        <v>0</v>
      </c>
      <c r="F20" s="11">
        <v>0</v>
      </c>
      <c r="G20">
        <v>1</v>
      </c>
      <c r="H20">
        <v>1</v>
      </c>
      <c r="I20">
        <v>0</v>
      </c>
      <c r="J20" t="s">
        <v>35</v>
      </c>
    </row>
    <row r="21" spans="2:10" ht="16.5" x14ac:dyDescent="0.35">
      <c r="B21" t="s">
        <v>245</v>
      </c>
      <c r="C21" t="s">
        <v>239</v>
      </c>
      <c r="D21">
        <v>19</v>
      </c>
      <c r="E21">
        <v>0</v>
      </c>
      <c r="F21" s="11">
        <v>0</v>
      </c>
      <c r="G21">
        <v>1</v>
      </c>
      <c r="H21">
        <v>1</v>
      </c>
      <c r="I21">
        <v>0</v>
      </c>
      <c r="J21" t="s">
        <v>35</v>
      </c>
    </row>
    <row r="22" spans="2:10" ht="16.5" x14ac:dyDescent="0.35">
      <c r="B22" t="s">
        <v>122</v>
      </c>
      <c r="C22" t="s">
        <v>123</v>
      </c>
      <c r="D22">
        <v>20</v>
      </c>
      <c r="E22">
        <v>0</v>
      </c>
      <c r="F22" s="11">
        <v>0</v>
      </c>
      <c r="G22">
        <v>1</v>
      </c>
      <c r="H22">
        <v>1</v>
      </c>
      <c r="I22">
        <v>0</v>
      </c>
      <c r="J22" t="s">
        <v>35</v>
      </c>
    </row>
    <row r="23" spans="2:10" ht="16.5" x14ac:dyDescent="0.35">
      <c r="B23" t="s">
        <v>32</v>
      </c>
      <c r="C23" t="s">
        <v>33</v>
      </c>
      <c r="D23">
        <v>21</v>
      </c>
      <c r="E23">
        <v>0</v>
      </c>
      <c r="F23" s="11">
        <v>0</v>
      </c>
      <c r="G23">
        <v>1</v>
      </c>
      <c r="H23">
        <v>1</v>
      </c>
      <c r="I23">
        <v>0</v>
      </c>
      <c r="J23" t="s">
        <v>35</v>
      </c>
    </row>
    <row r="24" spans="2:10" ht="16.5" x14ac:dyDescent="0.35">
      <c r="B24" t="s">
        <v>193</v>
      </c>
      <c r="C24" t="s">
        <v>195</v>
      </c>
      <c r="D24">
        <v>22</v>
      </c>
      <c r="E24" s="9">
        <v>5</v>
      </c>
      <c r="F24" s="11">
        <v>0</v>
      </c>
      <c r="G24">
        <v>1</v>
      </c>
      <c r="H24">
        <v>1</v>
      </c>
      <c r="I24">
        <v>0</v>
      </c>
      <c r="J24" t="s">
        <v>35</v>
      </c>
    </row>
    <row r="25" spans="2:10" ht="16.5" x14ac:dyDescent="0.35">
      <c r="B25" t="s">
        <v>126</v>
      </c>
      <c r="C25" t="s">
        <v>127</v>
      </c>
      <c r="D25">
        <v>23</v>
      </c>
      <c r="E25" s="9">
        <v>0.34</v>
      </c>
      <c r="F25" s="11">
        <v>0</v>
      </c>
      <c r="G25">
        <v>1</v>
      </c>
      <c r="H25">
        <v>1</v>
      </c>
      <c r="I25">
        <v>0</v>
      </c>
      <c r="J25" t="s">
        <v>35</v>
      </c>
    </row>
    <row r="26" spans="2:10" ht="16.5" x14ac:dyDescent="0.35">
      <c r="B26" t="s">
        <v>24</v>
      </c>
      <c r="C26" t="s">
        <v>25</v>
      </c>
      <c r="D26">
        <v>24</v>
      </c>
      <c r="E26" s="9">
        <v>0.34</v>
      </c>
      <c r="F26" s="11">
        <v>0</v>
      </c>
      <c r="G26">
        <v>1</v>
      </c>
      <c r="H26">
        <v>1</v>
      </c>
      <c r="I26">
        <v>0</v>
      </c>
      <c r="J26" t="s">
        <v>35</v>
      </c>
    </row>
    <row r="27" spans="2:10" ht="16.5" x14ac:dyDescent="0.35">
      <c r="B27" t="s">
        <v>26</v>
      </c>
      <c r="C27" t="s">
        <v>27</v>
      </c>
      <c r="D27">
        <v>25</v>
      </c>
      <c r="E27" s="9">
        <v>0.1</v>
      </c>
      <c r="F27" s="11">
        <v>0</v>
      </c>
      <c r="G27">
        <v>1</v>
      </c>
      <c r="H27">
        <v>1</v>
      </c>
      <c r="I27">
        <v>0</v>
      </c>
      <c r="J27" t="s">
        <v>35</v>
      </c>
    </row>
    <row r="28" spans="2:10" ht="16.5" x14ac:dyDescent="0.35">
      <c r="B28" t="s">
        <v>28</v>
      </c>
      <c r="C28" t="s">
        <v>29</v>
      </c>
      <c r="D28">
        <v>26</v>
      </c>
      <c r="E28" s="9">
        <v>0.68</v>
      </c>
      <c r="F28" s="11">
        <v>0</v>
      </c>
      <c r="G28">
        <v>1</v>
      </c>
      <c r="H28">
        <v>1</v>
      </c>
      <c r="I28">
        <v>0</v>
      </c>
      <c r="J28" t="s">
        <v>35</v>
      </c>
    </row>
    <row r="29" spans="2:10" ht="16.5" x14ac:dyDescent="0.35">
      <c r="B29" t="s">
        <v>30</v>
      </c>
      <c r="C29" t="s">
        <v>31</v>
      </c>
      <c r="D29">
        <v>27</v>
      </c>
      <c r="E29" s="9">
        <v>0.28000000000000003</v>
      </c>
      <c r="F29" s="11">
        <v>0</v>
      </c>
      <c r="G29">
        <v>1</v>
      </c>
      <c r="H29">
        <v>1</v>
      </c>
      <c r="I29">
        <v>0</v>
      </c>
      <c r="J29" t="s">
        <v>35</v>
      </c>
    </row>
    <row r="30" spans="2:10" ht="16.5" x14ac:dyDescent="0.35">
      <c r="B30" t="s">
        <v>265</v>
      </c>
      <c r="C30" t="s">
        <v>266</v>
      </c>
      <c r="D30">
        <v>28</v>
      </c>
      <c r="E30">
        <v>0</v>
      </c>
      <c r="F30" s="11">
        <v>0</v>
      </c>
      <c r="G30">
        <v>1</v>
      </c>
      <c r="H30">
        <v>1</v>
      </c>
      <c r="I30">
        <v>0</v>
      </c>
      <c r="J30" t="s">
        <v>267</v>
      </c>
    </row>
    <row r="31" spans="2:10" ht="16.5" x14ac:dyDescent="0.35">
      <c r="B31" t="s">
        <v>268</v>
      </c>
      <c r="C31" t="s">
        <v>269</v>
      </c>
      <c r="D31">
        <v>29</v>
      </c>
      <c r="E31">
        <v>0</v>
      </c>
      <c r="F31" s="11">
        <v>0</v>
      </c>
      <c r="G31">
        <v>1</v>
      </c>
      <c r="H31">
        <v>1</v>
      </c>
      <c r="I31">
        <v>0</v>
      </c>
      <c r="J31" t="s">
        <v>267</v>
      </c>
    </row>
    <row r="32" spans="2:10" ht="16.5" x14ac:dyDescent="0.35">
      <c r="B32" t="s">
        <v>270</v>
      </c>
      <c r="C32" t="s">
        <v>271</v>
      </c>
      <c r="D32">
        <v>30</v>
      </c>
      <c r="E32" s="16">
        <v>0</v>
      </c>
      <c r="F32" s="11">
        <v>0</v>
      </c>
      <c r="G32">
        <v>1</v>
      </c>
      <c r="H32">
        <v>0</v>
      </c>
      <c r="I32">
        <v>1</v>
      </c>
      <c r="J32" t="s">
        <v>35</v>
      </c>
    </row>
    <row r="33" spans="2:10" ht="16.5" x14ac:dyDescent="0.35">
      <c r="B33" t="s">
        <v>272</v>
      </c>
      <c r="C33" t="s">
        <v>273</v>
      </c>
      <c r="D33">
        <v>31</v>
      </c>
      <c r="E33">
        <v>0</v>
      </c>
      <c r="F33" s="11">
        <v>0</v>
      </c>
      <c r="G33">
        <v>1</v>
      </c>
      <c r="H33">
        <v>0</v>
      </c>
      <c r="I33">
        <v>1</v>
      </c>
      <c r="J33" t="s">
        <v>35</v>
      </c>
    </row>
    <row r="34" spans="2:10" ht="16.5" x14ac:dyDescent="0.35">
      <c r="B34" t="s">
        <v>274</v>
      </c>
      <c r="C34" t="s">
        <v>275</v>
      </c>
      <c r="D34">
        <v>32</v>
      </c>
      <c r="E34" s="16">
        <v>0</v>
      </c>
      <c r="F34" s="11">
        <v>0</v>
      </c>
      <c r="G34">
        <v>1</v>
      </c>
      <c r="H34">
        <v>0</v>
      </c>
      <c r="I34">
        <v>1</v>
      </c>
      <c r="J34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F2C4-CE67-4FC6-A97F-9A96EFF9F364}">
  <dimension ref="A2:AH51"/>
  <sheetViews>
    <sheetView tabSelected="1" zoomScale="110" zoomScaleNormal="110" workbookViewId="0">
      <selection activeCell="E34" sqref="E34"/>
    </sheetView>
  </sheetViews>
  <sheetFormatPr baseColWidth="10" defaultColWidth="11.453125" defaultRowHeight="14.5" x14ac:dyDescent="0.35"/>
  <cols>
    <col min="1" max="1" width="22" bestFit="1" customWidth="1"/>
    <col min="3" max="3" width="10.7265625" bestFit="1" customWidth="1"/>
    <col min="6" max="6" width="13.1796875" bestFit="1" customWidth="1"/>
    <col min="8" max="8" width="11.7265625" customWidth="1"/>
    <col min="17" max="17" width="16.54296875" bestFit="1" customWidth="1"/>
    <col min="18" max="18" width="21.453125" bestFit="1" customWidth="1"/>
    <col min="20" max="20" width="12" bestFit="1" customWidth="1"/>
  </cols>
  <sheetData>
    <row r="2" spans="1:34" x14ac:dyDescent="0.35">
      <c r="D2" t="s">
        <v>446</v>
      </c>
      <c r="E2" t="s">
        <v>447</v>
      </c>
      <c r="F2" t="s">
        <v>448</v>
      </c>
      <c r="G2" t="s">
        <v>416</v>
      </c>
      <c r="H2" t="s">
        <v>417</v>
      </c>
      <c r="I2" s="10" t="s">
        <v>247</v>
      </c>
      <c r="J2" t="s">
        <v>431</v>
      </c>
      <c r="K2" s="21" t="s">
        <v>437</v>
      </c>
      <c r="L2" s="21" t="s">
        <v>438</v>
      </c>
      <c r="M2" s="21" t="s">
        <v>439</v>
      </c>
      <c r="N2" t="s">
        <v>441</v>
      </c>
      <c r="O2" t="s">
        <v>442</v>
      </c>
      <c r="P2" t="s">
        <v>443</v>
      </c>
      <c r="Q2" t="s">
        <v>444</v>
      </c>
      <c r="R2" t="s">
        <v>445</v>
      </c>
      <c r="S2" t="s">
        <v>432</v>
      </c>
      <c r="T2" t="s">
        <v>418</v>
      </c>
      <c r="U2" s="10"/>
      <c r="Y2" s="9"/>
    </row>
    <row r="3" spans="1:34" x14ac:dyDescent="0.35">
      <c r="A3" s="26"/>
      <c r="C3" t="s">
        <v>276</v>
      </c>
      <c r="D3">
        <v>1</v>
      </c>
      <c r="E3" s="21">
        <v>2</v>
      </c>
      <c r="F3" s="21">
        <v>3</v>
      </c>
      <c r="G3">
        <v>4</v>
      </c>
      <c r="H3">
        <v>5</v>
      </c>
      <c r="I3">
        <v>6</v>
      </c>
      <c r="J3">
        <v>7</v>
      </c>
      <c r="K3" s="21">
        <v>8</v>
      </c>
      <c r="L3" s="21">
        <v>9</v>
      </c>
      <c r="M3" s="21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2</v>
      </c>
      <c r="T3">
        <v>3</v>
      </c>
    </row>
    <row r="4" spans="1:34" x14ac:dyDescent="0.35">
      <c r="A4" s="26"/>
      <c r="B4" t="s">
        <v>433</v>
      </c>
      <c r="C4">
        <v>1</v>
      </c>
      <c r="D4">
        <v>0</v>
      </c>
      <c r="E4" s="21">
        <v>0</v>
      </c>
      <c r="F4" s="21">
        <v>0</v>
      </c>
      <c r="G4">
        <v>1</v>
      </c>
      <c r="H4">
        <v>1</v>
      </c>
      <c r="I4">
        <v>1</v>
      </c>
      <c r="J4">
        <v>0.26</v>
      </c>
      <c r="K4" s="21">
        <v>0.65</v>
      </c>
      <c r="L4" s="21">
        <v>0.65</v>
      </c>
      <c r="M4" s="21">
        <v>0.65</v>
      </c>
      <c r="N4">
        <v>1</v>
      </c>
      <c r="O4">
        <v>1</v>
      </c>
      <c r="P4">
        <v>1</v>
      </c>
      <c r="Q4">
        <v>1</v>
      </c>
      <c r="R4" s="20">
        <f>1-R6</f>
        <v>0.94573643410852715</v>
      </c>
      <c r="S4">
        <v>1</v>
      </c>
      <c r="T4">
        <v>1</v>
      </c>
    </row>
    <row r="5" spans="1:34" x14ac:dyDescent="0.35">
      <c r="A5" s="26"/>
      <c r="B5" t="s">
        <v>434</v>
      </c>
      <c r="C5">
        <v>2</v>
      </c>
      <c r="D5">
        <v>0</v>
      </c>
      <c r="E5" s="21">
        <v>0</v>
      </c>
      <c r="F5" s="21">
        <v>0</v>
      </c>
      <c r="G5">
        <v>0</v>
      </c>
      <c r="H5">
        <v>0</v>
      </c>
      <c r="I5">
        <v>0</v>
      </c>
      <c r="J5">
        <v>0</v>
      </c>
      <c r="K5" s="21">
        <v>0</v>
      </c>
      <c r="L5" s="21">
        <v>0</v>
      </c>
      <c r="M5" s="21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34" x14ac:dyDescent="0.35">
      <c r="A6" s="26"/>
      <c r="B6" t="s">
        <v>435</v>
      </c>
      <c r="C6">
        <v>3</v>
      </c>
      <c r="D6">
        <v>1</v>
      </c>
      <c r="E6" s="21">
        <v>1</v>
      </c>
      <c r="F6" s="21">
        <v>1</v>
      </c>
      <c r="G6">
        <v>0</v>
      </c>
      <c r="H6">
        <v>0</v>
      </c>
      <c r="I6">
        <v>0</v>
      </c>
      <c r="J6">
        <v>0.74</v>
      </c>
      <c r="K6" s="21">
        <v>0.35</v>
      </c>
      <c r="L6" s="21">
        <v>0.35</v>
      </c>
      <c r="M6" s="21">
        <v>0.35</v>
      </c>
      <c r="N6">
        <v>0</v>
      </c>
      <c r="O6">
        <v>0</v>
      </c>
      <c r="P6">
        <v>0</v>
      </c>
      <c r="Q6" s="21">
        <v>0</v>
      </c>
      <c r="R6" s="20">
        <v>5.4263565891472867E-2</v>
      </c>
      <c r="S6">
        <v>0</v>
      </c>
      <c r="T6">
        <v>0</v>
      </c>
    </row>
    <row r="7" spans="1:34" x14ac:dyDescent="0.35">
      <c r="A7" s="26"/>
      <c r="B7" t="s">
        <v>427</v>
      </c>
      <c r="C7">
        <v>4</v>
      </c>
      <c r="D7" s="17">
        <v>0</v>
      </c>
      <c r="E7" s="17">
        <v>0</v>
      </c>
      <c r="F7" s="17">
        <v>0</v>
      </c>
      <c r="G7" s="17">
        <v>0.26807794200202667</v>
      </c>
      <c r="H7" s="17">
        <v>0.69671550043847885</v>
      </c>
      <c r="I7" s="17">
        <v>0.66170923646479518</v>
      </c>
      <c r="J7" s="17">
        <v>0</v>
      </c>
      <c r="K7" s="12">
        <v>0.48668243264812233</v>
      </c>
      <c r="L7" s="20">
        <v>0.42563574974946605</v>
      </c>
      <c r="M7" s="20">
        <v>0.55527557299379682</v>
      </c>
      <c r="N7" s="20">
        <v>0.8270061226729557</v>
      </c>
      <c r="O7" s="20">
        <v>0.79124534651786504</v>
      </c>
      <c r="P7" s="20">
        <v>0</v>
      </c>
      <c r="Q7" s="20">
        <v>0.12312188443972553</v>
      </c>
      <c r="R7" s="20">
        <v>0.29140826873385017</v>
      </c>
      <c r="S7" s="17">
        <v>5.7568635649161828E-2</v>
      </c>
      <c r="T7" s="17">
        <v>0.77564153479220055</v>
      </c>
    </row>
    <row r="8" spans="1:34" x14ac:dyDescent="0.35">
      <c r="A8" s="26"/>
      <c r="B8" t="s">
        <v>419</v>
      </c>
      <c r="C8">
        <v>5</v>
      </c>
      <c r="D8" s="17">
        <v>1</v>
      </c>
      <c r="E8" s="17">
        <v>1</v>
      </c>
      <c r="F8" s="17">
        <v>1</v>
      </c>
      <c r="G8" s="17">
        <v>0.18185111132644197</v>
      </c>
      <c r="H8" s="17">
        <v>9.6970114024897247E-2</v>
      </c>
      <c r="I8" s="17">
        <v>9.2935787634504732E-2</v>
      </c>
      <c r="J8" s="17">
        <v>0.92464927100560868</v>
      </c>
      <c r="K8" s="20">
        <v>0.25736882655313603</v>
      </c>
      <c r="L8" s="20">
        <v>0.18855185625605825</v>
      </c>
      <c r="M8" s="20">
        <v>0.26836735525141636</v>
      </c>
      <c r="N8" s="20">
        <v>3.3458278923208622E-2</v>
      </c>
      <c r="O8" s="20">
        <v>1.4839425586983753E-2</v>
      </c>
      <c r="P8" s="20">
        <v>0.63070714691274665</v>
      </c>
      <c r="Q8" s="20">
        <v>0.19597168521154626</v>
      </c>
      <c r="R8" s="20">
        <v>0.28578811369509044</v>
      </c>
      <c r="S8" s="17">
        <v>6.8399077111503642E-2</v>
      </c>
      <c r="T8" s="17">
        <v>0.1481389218545652</v>
      </c>
      <c r="U8" s="21"/>
    </row>
    <row r="9" spans="1:34" x14ac:dyDescent="0.35">
      <c r="A9" s="26"/>
      <c r="B9" t="s">
        <v>420</v>
      </c>
      <c r="C9">
        <v>6</v>
      </c>
      <c r="D9" s="17">
        <v>0</v>
      </c>
      <c r="E9" s="17">
        <v>0</v>
      </c>
      <c r="F9" s="17">
        <v>0</v>
      </c>
      <c r="G9" s="17">
        <v>0.41328682725312443</v>
      </c>
      <c r="H9" s="17">
        <v>5.3879332033909044E-2</v>
      </c>
      <c r="I9" s="17">
        <v>0.17796472422695028</v>
      </c>
      <c r="J9" s="17">
        <v>0</v>
      </c>
      <c r="K9" s="20">
        <v>0.21900709469165502</v>
      </c>
      <c r="L9" s="20">
        <v>0.10640893743736646</v>
      </c>
      <c r="M9" s="20">
        <v>0.1388188932484492</v>
      </c>
      <c r="N9" s="20">
        <v>0.10644633262127154</v>
      </c>
      <c r="O9" s="20">
        <v>0.17052701433574677</v>
      </c>
      <c r="P9" s="20">
        <v>0</v>
      </c>
      <c r="Q9" s="20">
        <v>0</v>
      </c>
      <c r="R9" s="20">
        <v>0.15691214470284237</v>
      </c>
      <c r="S9" s="17">
        <v>0.84074194979296779</v>
      </c>
      <c r="T9" s="17">
        <v>2.2098049424279214E-2</v>
      </c>
      <c r="U9" s="21"/>
    </row>
    <row r="10" spans="1:34" x14ac:dyDescent="0.35">
      <c r="A10" s="26"/>
      <c r="B10" t="s">
        <v>421</v>
      </c>
      <c r="C10">
        <v>7</v>
      </c>
      <c r="D10" s="17">
        <v>0</v>
      </c>
      <c r="E10" s="17">
        <v>0</v>
      </c>
      <c r="F10" s="17">
        <v>0</v>
      </c>
      <c r="G10" s="17">
        <v>0.13678411941840696</v>
      </c>
      <c r="H10" s="17">
        <v>0.15243505350271491</v>
      </c>
      <c r="I10" s="17">
        <v>6.7390251673749832E-2</v>
      </c>
      <c r="J10" s="17">
        <v>7.5350728994391339E-2</v>
      </c>
      <c r="K10" s="20">
        <v>3.6941646107086806E-2</v>
      </c>
      <c r="L10" s="20">
        <v>0.27940345655710913</v>
      </c>
      <c r="M10" s="20">
        <v>3.7538178506337602E-2</v>
      </c>
      <c r="N10" s="20">
        <v>3.3089265782564103E-2</v>
      </c>
      <c r="O10" s="20">
        <v>2.3388213559404462E-2</v>
      </c>
      <c r="P10" s="20">
        <v>0.36929285308725329</v>
      </c>
      <c r="Q10" s="20">
        <v>0.68090643034872822</v>
      </c>
      <c r="R10" s="20">
        <v>0.18519379844961248</v>
      </c>
      <c r="S10" s="17">
        <v>3.3290337446366773E-2</v>
      </c>
      <c r="T10" s="17">
        <v>5.4121493928955031E-2</v>
      </c>
      <c r="U10" s="21"/>
    </row>
    <row r="11" spans="1:34" x14ac:dyDescent="0.35">
      <c r="A11" s="26"/>
      <c r="B11" t="s">
        <v>422</v>
      </c>
      <c r="C11">
        <v>8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17">
        <v>0</v>
      </c>
      <c r="T11" s="17">
        <v>0</v>
      </c>
    </row>
    <row r="12" spans="1:34" x14ac:dyDescent="0.35">
      <c r="A12" s="26"/>
      <c r="B12" t="s">
        <v>423</v>
      </c>
      <c r="C12">
        <v>9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20">
        <v>0</v>
      </c>
      <c r="L12" s="20">
        <v>0</v>
      </c>
      <c r="M12" s="20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7">
        <v>0</v>
      </c>
      <c r="T12" s="17">
        <v>0</v>
      </c>
      <c r="U12" s="21"/>
      <c r="V12" s="21"/>
      <c r="W12" s="21"/>
      <c r="X12" s="21"/>
      <c r="Y12" s="10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x14ac:dyDescent="0.35">
      <c r="A13" s="26"/>
      <c r="B13" t="s">
        <v>315</v>
      </c>
      <c r="C13">
        <v>10</v>
      </c>
      <c r="D13" s="17">
        <f>(D7+D9)*Parameters!$O$30+D8*Parameters!$O$31+D10*Parameters!$O$32+D11*Parameters!$O$15+D12*Parameters!$O$16</f>
        <v>0.03</v>
      </c>
      <c r="E13" s="17">
        <f>(E7+E9)*Parameters!$O$30+E8*Parameters!$O$31+E10*Parameters!$O$32+E11*Parameters!$O$15+E12*Parameters!$O$16</f>
        <v>0.03</v>
      </c>
      <c r="F13" s="17">
        <f>(F7+F9)*Parameters!$O$30+F8*Parameters!$O$31+F10*Parameters!$O$32+F11*Parameters!$O$15+F12*Parameters!$O$16</f>
        <v>0.03</v>
      </c>
      <c r="G13" s="17">
        <f>(G7+G9)*Parameters!$O$30+G8*Parameters!$O$31+G10*Parameters!$O$32+G11*Parameters!$O$15+G12*Parameters!$O$16</f>
        <v>2.9791501244684441E-2</v>
      </c>
      <c r="H13" s="17">
        <f>(H7+H9)*Parameters!$O$30+H8*Parameters!$O$31+H10*Parameters!$O$32+H11*Parameters!$O$15+H12*Parameters!$O$16</f>
        <v>2.9756292854192387E-2</v>
      </c>
      <c r="I13" s="17">
        <f>(I7+I9)*Parameters!$O$30+I8*Parameters!$O$31+I10*Parameters!$O$32+I11*Parameters!$O$15+I12*Parameters!$O$16</f>
        <v>3.0552454135509274E-2</v>
      </c>
      <c r="J13" s="17">
        <f>(J7+J9)*Parameters!$O$30+J8*Parameters!$O$31+J10*Parameters!$O$32+J11*Parameters!$O$15+J12*Parameters!$O$16</f>
        <v>2.9397194168044868E-2</v>
      </c>
      <c r="K13" s="17">
        <f>(K7+K9)*Parameters!$O$30+K8*Parameters!$O$31+K10*Parameters!$O$32+K11*Parameters!$O$15+K12*Parameters!$O$16</f>
        <v>3.0621863216685027E-2</v>
      </c>
      <c r="L13" s="17">
        <f>(L7+L9)*Parameters!$O$30+L8*Parameters!$O$31+L10*Parameters!$O$32+L11*Parameters!$O$15+L12*Parameters!$O$16</f>
        <v>2.8456430440886006E-2</v>
      </c>
      <c r="M13" s="17">
        <f>(M7+M9)*Parameters!$O$30+M8*Parameters!$O$31+M10*Parameters!$O$32+M11*Parameters!$O$15+M12*Parameters!$O$16</f>
        <v>3.0602017378064218E-2</v>
      </c>
      <c r="N13" s="17">
        <f>(N7+N9)*Parameters!$O$30+N8*Parameters!$O$31+N10*Parameters!$O$32+N11*Parameters!$O$15+N12*Parameters!$O$16</f>
        <v>3.0948774065621982E-2</v>
      </c>
      <c r="O13" s="17">
        <f>(O7+O9)*Parameters!$O$30+O8*Parameters!$O$31+O10*Parameters!$O$32+O11*Parameters!$O$15+O12*Parameters!$O$16</f>
        <v>3.1063198360634463E-2</v>
      </c>
      <c r="P13" s="17">
        <f>(P7+P9)*Parameters!$O$30+P8*Parameters!$O$31+P10*Parameters!$O$32+P11*Parameters!$O$15+P12*Parameters!$O$16</f>
        <v>2.7045657175301968E-2</v>
      </c>
      <c r="Q13" s="17">
        <f>(Q7+Q9)*Parameters!$O$30+Q8*Parameters!$O$31+Q10*Parameters!$O$32+Q11*Parameters!$O$15+Q12*Parameters!$O$16</f>
        <v>2.4712807006981814E-2</v>
      </c>
      <c r="R13" s="17">
        <f>(R7+R9)*Parameters!$O$30+R8*Parameters!$O$31+R10*Parameters!$O$32+R11*Parameters!$O$15+R12*Parameters!$O$16</f>
        <v>2.6680335917312663E-2</v>
      </c>
      <c r="S13" s="17">
        <f>(S7+S9)*Parameters!$O$30+S8*Parameters!$O$31+S10*Parameters!$O$32+S11*Parameters!$O$15+S12*Parameters!$O$16</f>
        <v>3.0901481061503838E-2</v>
      </c>
      <c r="T13" s="17">
        <f>(T7+T9)*Parameters!$O$30+T8*Parameters!$O$31+T10*Parameters!$O$32+T11*Parameters!$O$15+T12*Parameters!$O$16</f>
        <v>3.0604089508049784E-2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ht="15.75" customHeight="1" x14ac:dyDescent="0.35">
      <c r="A14" s="26"/>
      <c r="B14" t="s">
        <v>318</v>
      </c>
      <c r="C14">
        <v>11</v>
      </c>
      <c r="D14" s="18">
        <f>D8*Parameters!$O$45+SUM(D11:D12)*Parameters!$O$44</f>
        <v>7.0000000000000001E-3</v>
      </c>
      <c r="E14" s="18">
        <f>E8*Parameters!$O$45+SUM(E11:E12)*Parameters!$O$44</f>
        <v>7.0000000000000001E-3</v>
      </c>
      <c r="F14" s="18">
        <f>F8*Parameters!$O$45+SUM(F11:F12)*Parameters!$O$44</f>
        <v>7.0000000000000001E-3</v>
      </c>
      <c r="G14" s="18">
        <f>G8*Parameters!$O$45+SUM(G11:G12)*Parameters!$O$44</f>
        <v>1.2729577792850938E-3</v>
      </c>
      <c r="H14" s="18">
        <f>H8*Parameters!$O$45+SUM(H11:H12)*Parameters!$O$44</f>
        <v>6.7879079817428076E-4</v>
      </c>
      <c r="I14" s="18">
        <f>I8*Parameters!$O$45+SUM(I11:I12)*Parameters!$O$44</f>
        <v>6.5055051344153317E-4</v>
      </c>
      <c r="J14" s="18">
        <f>J8*Parameters!$O$45+SUM(J11:J12)*Parameters!$O$44</f>
        <v>6.4725448970392608E-3</v>
      </c>
      <c r="K14" s="18">
        <f>K8*Parameters!$O$45+SUM(K11:K12)*Parameters!$O$44</f>
        <v>1.8015817858719522E-3</v>
      </c>
      <c r="L14" s="18">
        <f>L8*Parameters!$O$45+SUM(L11:L12)*Parameters!$O$44</f>
        <v>1.3198629937924077E-3</v>
      </c>
      <c r="M14" s="18">
        <f>M8*Parameters!$O$45+SUM(M11:M12)*Parameters!$O$44</f>
        <v>1.8785714867599146E-3</v>
      </c>
      <c r="N14" s="18">
        <f>N8*Parameters!$O$45+SUM(N11:N12)*Parameters!$O$44</f>
        <v>2.3420795246246036E-4</v>
      </c>
      <c r="O14" s="18">
        <f>O8*Parameters!$O$45+SUM(O11:O12)*Parameters!$O$44</f>
        <v>1.0387597910888627E-4</v>
      </c>
      <c r="P14" s="18">
        <f>P8*Parameters!$O$45+SUM(P11:P12)*Parameters!$O$44</f>
        <v>4.4149500283892267E-3</v>
      </c>
      <c r="Q14" s="18">
        <f>Q8*Parameters!$O$45+SUM(Q11:Q12)*Parameters!$O$44</f>
        <v>1.3718017964808238E-3</v>
      </c>
      <c r="R14" s="18">
        <f>R8*Parameters!$O$45+SUM(R11:R12)*Parameters!$O$44</f>
        <v>2.0005167958656333E-3</v>
      </c>
      <c r="S14" s="18">
        <f>S8*Parameters!$O$45+SUM(S11:S12)*Parameters!$O$44</f>
        <v>4.7879353978052549E-4</v>
      </c>
      <c r="T14" s="18">
        <f>T8*Parameters!$O$45+SUM(T11:T12)*Parameters!$O$44</f>
        <v>1.0369724529819564E-3</v>
      </c>
      <c r="X14" s="17"/>
      <c r="Z14" s="17"/>
      <c r="AG14" s="21"/>
    </row>
    <row r="15" spans="1:34" x14ac:dyDescent="0.35">
      <c r="A15" s="26"/>
      <c r="B15" t="s">
        <v>425</v>
      </c>
      <c r="C15">
        <v>12</v>
      </c>
      <c r="D15" s="24">
        <v>4.6511627906976737E-2</v>
      </c>
      <c r="E15" s="24">
        <v>2.8901734104046249E-2</v>
      </c>
      <c r="F15" s="24">
        <v>5.3113553113553022E-2</v>
      </c>
      <c r="G15" s="24">
        <v>2.0795857272247545E-2</v>
      </c>
      <c r="H15" s="19">
        <v>2.0795857272247545E-2</v>
      </c>
      <c r="I15" s="19">
        <v>7.0515726809881232E-2</v>
      </c>
      <c r="J15" s="24">
        <v>4.8303366664342595E-2</v>
      </c>
      <c r="K15" s="24">
        <v>6.4810323210917051E-2</v>
      </c>
      <c r="L15" s="24">
        <v>1.9604636911718556E-2</v>
      </c>
      <c r="M15" s="24">
        <v>5.0137074654958078E-2</v>
      </c>
      <c r="N15" s="10">
        <v>6.6926697090061868E-2</v>
      </c>
      <c r="O15" s="10">
        <v>2.3487660352659524E-2</v>
      </c>
      <c r="P15" s="10">
        <v>5.3194155423094927E-2</v>
      </c>
      <c r="Q15" s="10">
        <v>2.7847298200077635E-2</v>
      </c>
      <c r="R15" s="10">
        <v>3.9141886047995844E-2</v>
      </c>
      <c r="S15" s="24">
        <v>7.0515726809881232E-2</v>
      </c>
      <c r="T15" s="24">
        <v>2.0795857272247545E-2</v>
      </c>
      <c r="V15" s="21"/>
      <c r="X15" s="17"/>
      <c r="Z15" s="17"/>
      <c r="AG15" s="21"/>
      <c r="AH15" s="21"/>
    </row>
    <row r="16" spans="1:34" x14ac:dyDescent="0.35">
      <c r="A16" s="26"/>
      <c r="C16">
        <v>13</v>
      </c>
      <c r="D16" s="24">
        <v>2.6578073089701011E-2</v>
      </c>
      <c r="E16" s="24">
        <v>9.2485549132947917E-2</v>
      </c>
      <c r="F16" s="24">
        <v>9.3406593406593588E-2</v>
      </c>
      <c r="G16" s="24">
        <v>3.9553134087838136E-2</v>
      </c>
      <c r="H16" s="19">
        <v>3.9553134087838136E-2</v>
      </c>
      <c r="I16" s="19">
        <v>7.8778404269144994E-2</v>
      </c>
      <c r="J16" s="24">
        <v>9.5433005590842765E-2</v>
      </c>
      <c r="K16" s="24">
        <v>6.9113357949129109E-2</v>
      </c>
      <c r="L16" s="24">
        <v>4.9279071274079059E-2</v>
      </c>
      <c r="M16" s="24">
        <v>7.5400613569254163E-2</v>
      </c>
      <c r="N16" s="10">
        <v>7.0727271750202048E-2</v>
      </c>
      <c r="O16" s="10">
        <v>8.0359467161627243E-2</v>
      </c>
      <c r="P16" s="10">
        <v>0.10328633275852431</v>
      </c>
      <c r="Q16" s="10">
        <v>4.3379742422352506E-2</v>
      </c>
      <c r="R16" s="10">
        <v>7.3524504056198092E-2</v>
      </c>
      <c r="S16" s="24">
        <v>7.8778404269144994E-2</v>
      </c>
      <c r="T16" s="24">
        <v>3.9553134087838136E-2</v>
      </c>
      <c r="V16" s="21"/>
      <c r="X16" s="17"/>
      <c r="Z16" s="17"/>
      <c r="AG16" s="21"/>
      <c r="AH16" s="21"/>
    </row>
    <row r="17" spans="1:34" x14ac:dyDescent="0.35">
      <c r="A17" s="26"/>
      <c r="C17">
        <v>14</v>
      </c>
      <c r="D17" s="24">
        <v>6.3122923588039948E-2</v>
      </c>
      <c r="E17" s="24">
        <v>2.3121387283237E-2</v>
      </c>
      <c r="F17" s="24">
        <v>6.7765567765567733E-2</v>
      </c>
      <c r="G17" s="24">
        <v>6.0246587068673672E-3</v>
      </c>
      <c r="H17" s="19">
        <v>6.0246587068673672E-3</v>
      </c>
      <c r="I17" s="19">
        <v>8.7860626315211833E-3</v>
      </c>
      <c r="J17" s="24">
        <v>9.7333253148368493E-2</v>
      </c>
      <c r="K17" s="24">
        <v>3.083252560136587E-2</v>
      </c>
      <c r="L17" s="24">
        <v>7.9387197805777604E-2</v>
      </c>
      <c r="M17" s="24">
        <v>5.045604968168136E-2</v>
      </c>
      <c r="N17" s="10">
        <v>0.11832193958210492</v>
      </c>
      <c r="O17" s="10">
        <v>0.25350779275370489</v>
      </c>
      <c r="P17" s="10">
        <v>6.3458073293085782E-2</v>
      </c>
      <c r="Q17" s="10">
        <v>3.8964495893317588E-2</v>
      </c>
      <c r="R17" s="10">
        <v>0.15044857011318213</v>
      </c>
      <c r="S17" s="24">
        <v>8.7860626315211833E-3</v>
      </c>
      <c r="T17" s="24">
        <v>6.0246587068673672E-3</v>
      </c>
      <c r="V17" s="21"/>
      <c r="X17" s="17"/>
      <c r="Z17" s="17"/>
      <c r="AG17" s="21"/>
      <c r="AH17" s="21"/>
    </row>
    <row r="18" spans="1:34" x14ac:dyDescent="0.35">
      <c r="A18" s="26"/>
      <c r="C18">
        <v>15</v>
      </c>
      <c r="D18" s="24">
        <v>3.3222591362126255E-2</v>
      </c>
      <c r="E18" s="24">
        <v>5.7803468208092498E-2</v>
      </c>
      <c r="F18" s="24">
        <v>0.10439560439560426</v>
      </c>
      <c r="G18" s="24">
        <v>9.0601885577154592E-3</v>
      </c>
      <c r="H18" s="19">
        <v>9.0601885577154592E-3</v>
      </c>
      <c r="I18" s="19">
        <v>2.6012161455308436E-2</v>
      </c>
      <c r="J18" s="24">
        <v>8.8366702039211695E-2</v>
      </c>
      <c r="K18" s="24">
        <v>5.090798426561137E-2</v>
      </c>
      <c r="L18" s="24">
        <v>3.0039981804061894E-2</v>
      </c>
      <c r="M18" s="24">
        <v>6.8945081585585141E-2</v>
      </c>
      <c r="N18" s="10">
        <v>5.3893212206917653E-2</v>
      </c>
      <c r="O18" s="10">
        <v>5.2485268425035404E-2</v>
      </c>
      <c r="P18" s="10">
        <v>7.0284524819083441E-2</v>
      </c>
      <c r="Q18" s="10">
        <v>8.3324640387478652E-2</v>
      </c>
      <c r="R18" s="10">
        <v>5.4831237214669953E-2</v>
      </c>
      <c r="S18" s="24">
        <v>2.6012161455308436E-2</v>
      </c>
      <c r="T18" s="24">
        <v>9.0601885577154592E-3</v>
      </c>
      <c r="V18" s="21"/>
      <c r="X18" s="17"/>
      <c r="Z18" s="17"/>
      <c r="AG18" s="21"/>
      <c r="AH18" s="21"/>
    </row>
    <row r="19" spans="1:34" x14ac:dyDescent="0.35">
      <c r="A19" s="26"/>
      <c r="C19">
        <v>16</v>
      </c>
      <c r="D19" s="24">
        <v>4.9833887043189203E-2</v>
      </c>
      <c r="E19" s="24">
        <v>6.9364161849710809E-2</v>
      </c>
      <c r="F19" s="24">
        <v>0.11172161172161184</v>
      </c>
      <c r="G19" s="24">
        <v>2.0934762554189138E-2</v>
      </c>
      <c r="H19" s="19">
        <v>2.0934762554189138E-2</v>
      </c>
      <c r="I19" s="19">
        <v>8.4163158291113357E-2</v>
      </c>
      <c r="J19" s="24">
        <v>0.12834582284751955</v>
      </c>
      <c r="K19" s="24">
        <v>9.7636331070991914E-2</v>
      </c>
      <c r="L19" s="24">
        <v>0.16575348992415107</v>
      </c>
      <c r="M19" s="24">
        <v>4.5650711616759328E-2</v>
      </c>
      <c r="N19" s="10">
        <v>0.10705318343142826</v>
      </c>
      <c r="O19" s="10">
        <v>6.9504301043584293E-2</v>
      </c>
      <c r="P19" s="10">
        <v>9.5690745441954772E-2</v>
      </c>
      <c r="Q19" s="10">
        <v>0.13220096820947036</v>
      </c>
      <c r="R19" s="10">
        <v>8.5503817536255189E-2</v>
      </c>
      <c r="S19" s="24">
        <v>8.4163158291113357E-2</v>
      </c>
      <c r="T19" s="24">
        <v>2.0934762554189138E-2</v>
      </c>
      <c r="V19" s="21"/>
      <c r="X19" s="17"/>
      <c r="Z19" s="17"/>
      <c r="AG19" s="21"/>
      <c r="AH19" s="21"/>
    </row>
    <row r="20" spans="1:34" x14ac:dyDescent="0.35">
      <c r="A20" s="26"/>
      <c r="C20">
        <v>17</v>
      </c>
      <c r="D20" s="24">
        <v>5.3156146179402113E-2</v>
      </c>
      <c r="E20" s="24">
        <v>8.0924855491329592E-2</v>
      </c>
      <c r="F20" s="24">
        <v>4.9450549450549462E-2</v>
      </c>
      <c r="G20" s="24">
        <v>6.4876287882916453E-2</v>
      </c>
      <c r="H20" s="19">
        <v>6.4876287882916453E-2</v>
      </c>
      <c r="I20" s="19">
        <v>7.7903088666154502E-2</v>
      </c>
      <c r="J20" s="24">
        <v>5.4603425620141449E-2</v>
      </c>
      <c r="K20" s="24">
        <v>4.8818165535495957E-2</v>
      </c>
      <c r="L20" s="24">
        <v>4.0222846888260659E-2</v>
      </c>
      <c r="M20" s="24">
        <v>4.4737697384424131E-2</v>
      </c>
      <c r="N20" s="10">
        <v>5.9949782721599829E-2</v>
      </c>
      <c r="O20" s="10">
        <v>6.3248913949661714E-2</v>
      </c>
      <c r="P20" s="10">
        <v>5.0907476575119938E-2</v>
      </c>
      <c r="Q20" s="10">
        <v>7.2428503783028494E-2</v>
      </c>
      <c r="R20" s="10">
        <v>6.1881147631844297E-2</v>
      </c>
      <c r="S20" s="24">
        <v>7.7903088666154502E-2</v>
      </c>
      <c r="T20" s="24">
        <v>6.4876287882916453E-2</v>
      </c>
      <c r="V20" s="21"/>
      <c r="X20" s="17"/>
      <c r="Z20" s="17"/>
      <c r="AG20" s="21"/>
      <c r="AH20" s="21"/>
    </row>
    <row r="21" spans="1:34" x14ac:dyDescent="0.35">
      <c r="A21" s="26"/>
      <c r="C21">
        <v>18</v>
      </c>
      <c r="D21" s="24">
        <v>0.10963455149501669</v>
      </c>
      <c r="E21" s="24">
        <v>9.8265895953757315E-2</v>
      </c>
      <c r="F21" s="24">
        <v>4.9450549450549462E-2</v>
      </c>
      <c r="G21" s="24">
        <v>3.8438142064387962E-2</v>
      </c>
      <c r="H21" s="19">
        <v>3.8438142064387962E-2</v>
      </c>
      <c r="I21" s="19">
        <v>3.9278868235035881E-2</v>
      </c>
      <c r="J21" s="24">
        <v>5.1734533197739185E-2</v>
      </c>
      <c r="K21" s="24">
        <v>4.0921109345930434E-2</v>
      </c>
      <c r="L21" s="24">
        <v>3.6855775994899469E-2</v>
      </c>
      <c r="M21" s="24">
        <v>5.9211658302914298E-2</v>
      </c>
      <c r="N21" s="10">
        <v>3.7027806975105777E-2</v>
      </c>
      <c r="O21" s="10">
        <v>3.4343301692124011E-2</v>
      </c>
      <c r="P21" s="10">
        <v>4.3854505749309977E-2</v>
      </c>
      <c r="Q21" s="10">
        <v>4.071789820851688E-2</v>
      </c>
      <c r="R21" s="10">
        <v>3.7278210033879947E-2</v>
      </c>
      <c r="S21" s="24">
        <v>3.9278868235035881E-2</v>
      </c>
      <c r="T21" s="24">
        <v>3.8438142064387962E-2</v>
      </c>
      <c r="V21" s="21"/>
      <c r="X21" s="17"/>
      <c r="Z21" s="17"/>
      <c r="AG21" s="21"/>
      <c r="AH21" s="21"/>
    </row>
    <row r="22" spans="1:34" x14ac:dyDescent="0.35">
      <c r="A22" s="26"/>
      <c r="C22">
        <v>19</v>
      </c>
      <c r="D22" s="24">
        <v>7.9734219269103151E-2</v>
      </c>
      <c r="E22" s="24">
        <v>1.15606936416185E-2</v>
      </c>
      <c r="F22" s="24">
        <v>6.4102564102564166E-2</v>
      </c>
      <c r="G22" s="24">
        <v>1.4506213339541585E-2</v>
      </c>
      <c r="H22" s="19">
        <v>1.4506213339541585E-2</v>
      </c>
      <c r="I22" s="19">
        <v>2.9541901600929375E-2</v>
      </c>
      <c r="J22" s="24">
        <v>1.6952571526064025E-2</v>
      </c>
      <c r="K22" s="24">
        <v>1.1518892991521517E-2</v>
      </c>
      <c r="L22" s="24">
        <v>1.642635709135969E-2</v>
      </c>
      <c r="M22" s="24">
        <v>2.2620184070776251E-2</v>
      </c>
      <c r="N22" s="10">
        <v>1.591363614379546E-2</v>
      </c>
      <c r="O22" s="10">
        <v>5.7399619401162323E-3</v>
      </c>
      <c r="P22" s="10">
        <v>1.5647049645132222E-2</v>
      </c>
      <c r="Q22" s="10">
        <v>9.7531635647571079E-3</v>
      </c>
      <c r="R22" s="10">
        <v>1.0861532240785345E-2</v>
      </c>
      <c r="S22" s="24">
        <v>2.9541901600929375E-2</v>
      </c>
      <c r="T22" s="24">
        <v>1.4506213339541585E-2</v>
      </c>
      <c r="V22" s="21"/>
      <c r="X22" s="17"/>
      <c r="Z22" s="17"/>
      <c r="AG22" s="21"/>
      <c r="AH22" s="21"/>
    </row>
    <row r="23" spans="1:34" x14ac:dyDescent="0.35">
      <c r="A23" s="26"/>
      <c r="C23">
        <v>20</v>
      </c>
      <c r="D23" s="24">
        <v>0.11627906976744164</v>
      </c>
      <c r="E23" s="24">
        <v>1.7341040462427747E-2</v>
      </c>
      <c r="F23" s="24">
        <v>3.1135531135531101E-2</v>
      </c>
      <c r="G23" s="24">
        <v>0.12162868546728456</v>
      </c>
      <c r="H23" s="19">
        <v>0.12162868546728456</v>
      </c>
      <c r="I23" s="19">
        <v>6.6217625366231325E-2</v>
      </c>
      <c r="J23" s="24">
        <v>8.9856163564373134E-2</v>
      </c>
      <c r="K23" s="24">
        <v>8.2014518099633213E-2</v>
      </c>
      <c r="L23" s="24">
        <v>4.11510664318359E-2</v>
      </c>
      <c r="M23" s="24">
        <v>9.3949164507290683E-2</v>
      </c>
      <c r="N23" s="10">
        <v>7.9733211019727759E-2</v>
      </c>
      <c r="O23" s="10">
        <v>7.492563652498388E-2</v>
      </c>
      <c r="P23" s="10">
        <v>0.16879847495960823</v>
      </c>
      <c r="Q23" s="10">
        <v>3.0575439927486306E-2</v>
      </c>
      <c r="R23" s="10">
        <v>8.7378485471246728E-2</v>
      </c>
      <c r="S23" s="24">
        <v>6.6217625366231325E-2</v>
      </c>
      <c r="T23" s="24">
        <v>0.12162868546728456</v>
      </c>
      <c r="V23" s="21"/>
      <c r="X23" s="17"/>
      <c r="Z23" s="17"/>
      <c r="AG23" s="21"/>
      <c r="AH23" s="21"/>
    </row>
    <row r="24" spans="1:34" x14ac:dyDescent="0.35">
      <c r="A24" s="26"/>
      <c r="C24">
        <v>21</v>
      </c>
      <c r="D24" s="24">
        <v>5.6478405315614572E-2</v>
      </c>
      <c r="E24" s="24">
        <v>0.12138728323699439</v>
      </c>
      <c r="F24" s="24">
        <v>5.4945054945054798E-2</v>
      </c>
      <c r="G24" s="24">
        <v>0.15223854250977051</v>
      </c>
      <c r="H24" s="19">
        <v>0.15223854250977051</v>
      </c>
      <c r="I24" s="19">
        <v>4.8266044064900065E-2</v>
      </c>
      <c r="J24" s="24">
        <v>4.3218218151357075E-2</v>
      </c>
      <c r="K24" s="24">
        <v>3.3429830747133099E-2</v>
      </c>
      <c r="L24" s="24">
        <v>2.1187620016391483E-2</v>
      </c>
      <c r="M24" s="24">
        <v>4.960049057838329E-2</v>
      </c>
      <c r="N24" s="10">
        <v>3.8315730695979017E-2</v>
      </c>
      <c r="O24" s="10">
        <v>3.553785131619789E-2</v>
      </c>
      <c r="P24" s="10">
        <v>7.6203949202779647E-2</v>
      </c>
      <c r="Q24" s="10">
        <v>0.13372530285160741</v>
      </c>
      <c r="R24" s="10">
        <v>6.1256574626210217E-2</v>
      </c>
      <c r="S24" s="24">
        <v>4.8266044064900065E-2</v>
      </c>
      <c r="T24" s="24">
        <v>0.15223854250977051</v>
      </c>
      <c r="V24" s="21"/>
      <c r="X24" s="17"/>
      <c r="Z24" s="17"/>
      <c r="AG24" s="21"/>
      <c r="AH24" s="21"/>
    </row>
    <row r="25" spans="1:34" x14ac:dyDescent="0.35">
      <c r="A25" s="26"/>
      <c r="C25">
        <v>22</v>
      </c>
      <c r="D25" s="24">
        <v>5.9800664451827058E-2</v>
      </c>
      <c r="E25" s="24">
        <v>7.5144508670520208E-2</v>
      </c>
      <c r="F25" s="24">
        <v>6.4102564102564166E-2</v>
      </c>
      <c r="G25" s="24">
        <v>3.7758141606185416E-2</v>
      </c>
      <c r="H25" s="19">
        <v>3.7758141606185416E-2</v>
      </c>
      <c r="I25" s="19">
        <v>3.9950301880079232E-2</v>
      </c>
      <c r="J25" s="24">
        <v>6.1822763984065054E-2</v>
      </c>
      <c r="K25" s="24">
        <v>4.8192291618374218E-2</v>
      </c>
      <c r="L25" s="24">
        <v>2.4990526173179695E-2</v>
      </c>
      <c r="M25" s="24">
        <v>7.1695027859654051E-2</v>
      </c>
      <c r="N25" s="10">
        <v>6.3216277292969053E-2</v>
      </c>
      <c r="O25" s="10">
        <v>6.5494437521839047E-2</v>
      </c>
      <c r="P25" s="10">
        <v>4.9533455614927765E-2</v>
      </c>
      <c r="Q25" s="10">
        <v>7.7180507132616094E-2</v>
      </c>
      <c r="R25" s="10">
        <v>6.1808996461924906E-2</v>
      </c>
      <c r="S25" s="24">
        <v>3.9950301880079232E-2</v>
      </c>
      <c r="T25" s="24">
        <v>3.7758141606185416E-2</v>
      </c>
      <c r="V25" s="21"/>
      <c r="X25" s="17"/>
      <c r="Z25" s="17"/>
      <c r="AA25" s="19"/>
      <c r="AG25" s="21"/>
      <c r="AH25" s="21"/>
    </row>
    <row r="26" spans="1:34" x14ac:dyDescent="0.35">
      <c r="A26" s="26"/>
      <c r="C26">
        <v>23</v>
      </c>
      <c r="D26" s="24">
        <v>3.3222591362126255E-2</v>
      </c>
      <c r="E26" s="24">
        <v>7.5144508670520208E-2</v>
      </c>
      <c r="F26" s="24">
        <v>4.3956043956043939E-2</v>
      </c>
      <c r="G26" s="24">
        <v>3.0700353536597051E-2</v>
      </c>
      <c r="H26" s="19">
        <v>3.0700353536597051E-2</v>
      </c>
      <c r="I26" s="19">
        <v>1.1150251240384709E-2</v>
      </c>
      <c r="J26" s="24">
        <v>4.9411886819540479E-2</v>
      </c>
      <c r="K26" s="24">
        <v>4.1085517177774269E-2</v>
      </c>
      <c r="L26" s="24">
        <v>2.2319782918030721E-2</v>
      </c>
      <c r="M26" s="24">
        <v>7.683955657630101E-2</v>
      </c>
      <c r="N26" s="10">
        <v>3.3635946794180055E-2</v>
      </c>
      <c r="O26" s="10">
        <v>3.1197350392082112E-2</v>
      </c>
      <c r="P26" s="10">
        <v>3.8334004809529344E-2</v>
      </c>
      <c r="Q26" s="10">
        <v>5.3207357617374933E-2</v>
      </c>
      <c r="R26" s="10">
        <v>3.5025280658121799E-2</v>
      </c>
      <c r="S26" s="24">
        <v>1.1150251240384709E-2</v>
      </c>
      <c r="T26" s="24">
        <v>3.0700353536597051E-2</v>
      </c>
      <c r="V26" s="21"/>
      <c r="X26" s="17"/>
      <c r="Z26" s="17"/>
      <c r="AA26" s="19"/>
      <c r="AG26" s="21"/>
      <c r="AH26" s="21"/>
    </row>
    <row r="27" spans="1:34" x14ac:dyDescent="0.35">
      <c r="A27" s="26"/>
      <c r="C27">
        <v>24</v>
      </c>
      <c r="D27" s="24">
        <v>3.9867109634551499E-2</v>
      </c>
      <c r="E27" s="24">
        <v>7.5144508670520208E-2</v>
      </c>
      <c r="F27" s="24">
        <v>0.11904761904761897</v>
      </c>
      <c r="G27" s="24">
        <v>6.1643915138483538E-2</v>
      </c>
      <c r="H27" s="19">
        <v>6.1643915138483538E-2</v>
      </c>
      <c r="I27" s="19">
        <v>2.6760602976923301E-2</v>
      </c>
      <c r="J27" s="24">
        <v>8.7148295811977472E-2</v>
      </c>
      <c r="K27" s="24">
        <v>5.673714276930733E-2</v>
      </c>
      <c r="L27" s="24">
        <v>3.0999698497264888E-2</v>
      </c>
      <c r="M27" s="24">
        <v>7.1716919471214266E-2</v>
      </c>
      <c r="N27" s="10">
        <v>8.1687299357294421E-2</v>
      </c>
      <c r="O27" s="10">
        <v>6.2394700784164224E-2</v>
      </c>
      <c r="P27" s="10">
        <v>7.0493765146935616E-2</v>
      </c>
      <c r="Q27" s="10">
        <v>9.6920465548378132E-2</v>
      </c>
      <c r="R27" s="10">
        <v>7.2142327046148425E-2</v>
      </c>
      <c r="S27" s="24">
        <v>2.6760602976923301E-2</v>
      </c>
      <c r="T27" s="24">
        <v>6.1643915138483538E-2</v>
      </c>
      <c r="V27" s="21"/>
      <c r="X27" s="17"/>
      <c r="Z27" s="19"/>
      <c r="AA27" s="19"/>
      <c r="AG27" s="21"/>
      <c r="AH27" s="21"/>
    </row>
    <row r="28" spans="1:34" x14ac:dyDescent="0.35">
      <c r="A28" s="26"/>
      <c r="C28">
        <v>25</v>
      </c>
      <c r="D28" s="24">
        <v>2.9900332225913609E-2</v>
      </c>
      <c r="E28" s="24">
        <v>2.3121387283237E-2</v>
      </c>
      <c r="F28" s="24">
        <v>0</v>
      </c>
      <c r="G28" s="24">
        <v>7.552867215490278E-3</v>
      </c>
      <c r="H28" s="19">
        <v>7.552867215490278E-3</v>
      </c>
      <c r="I28" s="19">
        <v>4.7440983482594089E-2</v>
      </c>
      <c r="J28" s="24">
        <v>3.5551249963842728E-2</v>
      </c>
      <c r="K28" s="24">
        <v>1.3143352259556604E-2</v>
      </c>
      <c r="L28" s="24">
        <v>8.3301753910598984E-3</v>
      </c>
      <c r="M28" s="24">
        <v>1.7206806686316977E-2</v>
      </c>
      <c r="N28" s="10">
        <v>1.07602174115692E-2</v>
      </c>
      <c r="O28" s="10">
        <v>4.3662958347892708E-3</v>
      </c>
      <c r="P28" s="10">
        <v>2.5247635143531143E-2</v>
      </c>
      <c r="Q28" s="10">
        <v>3.0119222295655067E-2</v>
      </c>
      <c r="R28" s="10">
        <v>1.1701612886821811E-2</v>
      </c>
      <c r="S28" s="24">
        <v>4.7440983482594089E-2</v>
      </c>
      <c r="T28" s="24">
        <v>7.552867215490278E-3</v>
      </c>
      <c r="V28" s="21"/>
      <c r="Z28" s="19"/>
      <c r="AA28" s="19"/>
      <c r="AG28" s="21"/>
      <c r="AH28" s="21"/>
    </row>
    <row r="29" spans="1:34" x14ac:dyDescent="0.35">
      <c r="A29" s="26"/>
      <c r="C29">
        <v>26</v>
      </c>
      <c r="D29" s="24">
        <v>9.6345514950165953E-2</v>
      </c>
      <c r="E29" s="24">
        <v>8.6705202312138532E-2</v>
      </c>
      <c r="F29" s="24">
        <v>3.6630036630036625E-2</v>
      </c>
      <c r="G29" s="24">
        <v>0.34927561540518987</v>
      </c>
      <c r="H29" s="19">
        <v>0.34927561540518987</v>
      </c>
      <c r="I29" s="19">
        <v>0.15737357680461606</v>
      </c>
      <c r="J29" s="24">
        <v>1.435832264732525E-2</v>
      </c>
      <c r="K29" s="24">
        <v>0.24576268266157214</v>
      </c>
      <c r="L29" s="24">
        <v>0.3126383291459775</v>
      </c>
      <c r="M29" s="24">
        <v>0.10571579176456389</v>
      </c>
      <c r="N29" s="10">
        <v>5.6048940695194352E-2</v>
      </c>
      <c r="O29" s="10">
        <v>3.8489196845025962E-2</v>
      </c>
      <c r="P29" s="10">
        <v>3.0204521632327154E-2</v>
      </c>
      <c r="Q29" s="10">
        <v>7.3740975678375675E-2</v>
      </c>
      <c r="R29" s="10">
        <v>7.1111448247764136E-2</v>
      </c>
      <c r="S29" s="24">
        <v>0.15737357680461606</v>
      </c>
      <c r="T29" s="24">
        <v>0.34927561540518987</v>
      </c>
      <c r="V29" s="21"/>
      <c r="Z29" s="19"/>
      <c r="AA29" s="19"/>
      <c r="AG29" s="21"/>
      <c r="AH29" s="21"/>
    </row>
    <row r="30" spans="1:34" x14ac:dyDescent="0.35">
      <c r="A30" s="26"/>
      <c r="C30">
        <v>27</v>
      </c>
      <c r="D30" s="24">
        <v>6.3122923588039948E-2</v>
      </c>
      <c r="E30" s="24">
        <v>4.6242774566473958E-2</v>
      </c>
      <c r="F30" s="24">
        <v>2.3809523809523791E-2</v>
      </c>
      <c r="G30" s="24">
        <v>1.1490593860432075E-2</v>
      </c>
      <c r="H30" s="19">
        <v>1.1490593860432075E-2</v>
      </c>
      <c r="I30" s="19">
        <v>0.14828144717705544</v>
      </c>
      <c r="J30" s="24">
        <v>1.0896736253142265E-2</v>
      </c>
      <c r="K30" s="24">
        <v>4.8540789594953365E-2</v>
      </c>
      <c r="L30" s="24">
        <v>8.6141586430278499E-2</v>
      </c>
      <c r="M30" s="24">
        <v>7.8799353347565243E-2</v>
      </c>
      <c r="N30" s="10">
        <v>2.8612396298945374E-2</v>
      </c>
      <c r="O30" s="10">
        <v>8.5142768778390762E-2</v>
      </c>
      <c r="P30" s="10">
        <v>2.2218738654721158E-2</v>
      </c>
      <c r="Q30" s="10">
        <v>2.3065062862606841E-2</v>
      </c>
      <c r="R30" s="10">
        <v>4.948430975449105E-2</v>
      </c>
      <c r="S30" s="24">
        <v>0.14828144717705544</v>
      </c>
      <c r="T30" s="24">
        <v>1.1490593860432075E-2</v>
      </c>
      <c r="V30" s="21"/>
      <c r="X30" s="19"/>
      <c r="Z30" s="19"/>
      <c r="AA30" s="19"/>
      <c r="AG30" s="21"/>
      <c r="AH30" s="21"/>
    </row>
    <row r="31" spans="1:34" x14ac:dyDescent="0.35">
      <c r="A31" s="26"/>
      <c r="B31" t="s">
        <v>426</v>
      </c>
      <c r="C31">
        <v>28</v>
      </c>
      <c r="D31" s="24">
        <v>4.3189368770764264E-2</v>
      </c>
      <c r="E31" s="24">
        <v>1.7341040462427747E-2</v>
      </c>
      <c r="F31" s="24">
        <v>3.2967032967032926E-2</v>
      </c>
      <c r="G31" s="24">
        <v>1.3522040794863115E-2</v>
      </c>
      <c r="H31" s="19">
        <v>1.3522040794863115E-2</v>
      </c>
      <c r="I31" s="19">
        <v>3.9579795048126885E-2</v>
      </c>
      <c r="J31" s="24">
        <v>2.6663682170146974E-2</v>
      </c>
      <c r="K31" s="24">
        <v>1.6535185100732503E-2</v>
      </c>
      <c r="L31" s="24">
        <v>1.467185730167324E-2</v>
      </c>
      <c r="M31" s="24">
        <v>1.7317818342357731E-2</v>
      </c>
      <c r="N31" s="10">
        <v>7.8176450532924935E-2</v>
      </c>
      <c r="O31" s="10">
        <v>1.9775094684013342E-2</v>
      </c>
      <c r="P31" s="10">
        <v>2.2642591130334542E-2</v>
      </c>
      <c r="Q31" s="10">
        <v>3.2848955416900277E-2</v>
      </c>
      <c r="R31" s="10">
        <v>3.662005997246022E-2</v>
      </c>
      <c r="S31" s="24">
        <v>3.9579795048126885E-2</v>
      </c>
      <c r="T31" s="24">
        <v>1.3522040794863115E-2</v>
      </c>
      <c r="AG31" s="21"/>
    </row>
    <row r="32" spans="1:34" x14ac:dyDescent="0.35">
      <c r="A32" s="26"/>
      <c r="B32" t="s">
        <v>424</v>
      </c>
      <c r="C32">
        <v>29</v>
      </c>
      <c r="D32" s="12">
        <v>1.7</v>
      </c>
      <c r="E32" s="12">
        <v>1.7</v>
      </c>
      <c r="F32" s="12">
        <v>1.7</v>
      </c>
      <c r="G32" s="12">
        <v>0.41</v>
      </c>
      <c r="H32" s="12">
        <v>0.41</v>
      </c>
      <c r="I32" s="12">
        <v>1.7</v>
      </c>
      <c r="J32" s="12">
        <v>1.4</v>
      </c>
      <c r="K32" s="12">
        <v>0.41</v>
      </c>
      <c r="L32" s="12">
        <v>1.7</v>
      </c>
      <c r="M32" s="12">
        <v>0.41</v>
      </c>
      <c r="N32" s="12">
        <v>1.7</v>
      </c>
      <c r="O32" s="12">
        <v>1.7</v>
      </c>
      <c r="P32" s="12">
        <v>1.7</v>
      </c>
      <c r="Q32" s="12">
        <v>1.7</v>
      </c>
      <c r="R32" s="12">
        <v>1.7</v>
      </c>
      <c r="S32" s="12">
        <v>0.41</v>
      </c>
      <c r="T32" s="12">
        <v>0.41</v>
      </c>
      <c r="U32" s="12"/>
      <c r="V32" s="12"/>
      <c r="X32" s="23"/>
      <c r="Y32" s="22"/>
      <c r="Z32" s="22"/>
    </row>
    <row r="33" spans="1:18" x14ac:dyDescent="0.35">
      <c r="A33" s="26"/>
    </row>
    <row r="35" spans="1:18" x14ac:dyDescent="0.35">
      <c r="E35" s="24"/>
    </row>
    <row r="36" spans="1:18" x14ac:dyDescent="0.35">
      <c r="D36" s="25"/>
      <c r="E36" s="24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1:18" x14ac:dyDescent="0.35">
      <c r="E37" s="24"/>
    </row>
    <row r="38" spans="1:18" x14ac:dyDescent="0.35">
      <c r="E38" s="24"/>
    </row>
    <row r="39" spans="1:18" x14ac:dyDescent="0.35">
      <c r="E39" s="24"/>
    </row>
    <row r="40" spans="1:18" x14ac:dyDescent="0.35">
      <c r="E40" s="24"/>
    </row>
    <row r="41" spans="1:18" x14ac:dyDescent="0.35">
      <c r="E41" s="24"/>
    </row>
    <row r="42" spans="1:18" x14ac:dyDescent="0.35">
      <c r="E42" s="24"/>
    </row>
    <row r="43" spans="1:18" x14ac:dyDescent="0.35">
      <c r="E43" s="24"/>
    </row>
    <row r="44" spans="1:18" x14ac:dyDescent="0.35">
      <c r="E44" s="24"/>
    </row>
    <row r="45" spans="1:18" x14ac:dyDescent="0.35">
      <c r="E45" s="24"/>
    </row>
    <row r="46" spans="1:18" x14ac:dyDescent="0.35">
      <c r="E46" s="24"/>
    </row>
    <row r="47" spans="1:18" x14ac:dyDescent="0.35">
      <c r="E47" s="24"/>
    </row>
    <row r="48" spans="1:18" x14ac:dyDescent="0.35">
      <c r="E48" s="24"/>
    </row>
    <row r="49" spans="5:5" x14ac:dyDescent="0.35">
      <c r="E49" s="24"/>
    </row>
    <row r="50" spans="5:5" x14ac:dyDescent="0.35">
      <c r="E50" s="24"/>
    </row>
    <row r="51" spans="5:5" x14ac:dyDescent="0.35">
      <c r="E51" s="2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307D-C3CE-4E80-B81B-0A1E8C8A3178}">
  <dimension ref="A2:X36"/>
  <sheetViews>
    <sheetView topLeftCell="L1" workbookViewId="0">
      <selection activeCell="X14" sqref="X14"/>
    </sheetView>
  </sheetViews>
  <sheetFormatPr baseColWidth="10" defaultColWidth="11.453125" defaultRowHeight="14.5" x14ac:dyDescent="0.35"/>
  <cols>
    <col min="3" max="3" width="74.54296875" bestFit="1" customWidth="1"/>
    <col min="4" max="4" width="11.26953125" bestFit="1" customWidth="1"/>
    <col min="5" max="5" width="11.26953125" customWidth="1"/>
    <col min="6" max="9" width="12.81640625" customWidth="1"/>
    <col min="10" max="10" width="24.1796875" bestFit="1" customWidth="1"/>
    <col min="11" max="11" width="19.1796875" bestFit="1" customWidth="1"/>
    <col min="12" max="12" width="14.453125" customWidth="1"/>
    <col min="13" max="15" width="14.453125" bestFit="1" customWidth="1"/>
    <col min="16" max="16" width="14.453125" customWidth="1"/>
    <col min="17" max="17" width="14.453125" bestFit="1" customWidth="1"/>
    <col min="18" max="18" width="16.7265625" bestFit="1" customWidth="1"/>
    <col min="19" max="19" width="13.7265625" bestFit="1" customWidth="1"/>
    <col min="20" max="20" width="9.453125" bestFit="1" customWidth="1"/>
    <col min="21" max="21" width="22.26953125" bestFit="1" customWidth="1"/>
    <col min="22" max="22" width="20" bestFit="1" customWidth="1"/>
    <col min="23" max="23" width="27.26953125" bestFit="1" customWidth="1"/>
    <col min="24" max="24" width="24" bestFit="1" customWidth="1"/>
  </cols>
  <sheetData>
    <row r="2" spans="1:24" x14ac:dyDescent="0.35">
      <c r="B2" s="5" t="s">
        <v>45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/>
    </row>
    <row r="3" spans="1:24" x14ac:dyDescent="0.35">
      <c r="B3" s="3" t="s">
        <v>46</v>
      </c>
      <c r="C3" s="5" t="s">
        <v>180</v>
      </c>
      <c r="D3" s="5" t="s">
        <v>181</v>
      </c>
      <c r="E3" s="5" t="s">
        <v>182</v>
      </c>
      <c r="F3" s="5" t="s">
        <v>56</v>
      </c>
      <c r="G3" s="5" t="s">
        <v>37</v>
      </c>
      <c r="H3" s="5" t="s">
        <v>246</v>
      </c>
      <c r="I3" s="5" t="s">
        <v>140</v>
      </c>
      <c r="J3" s="5" t="s">
        <v>235</v>
      </c>
      <c r="K3" s="5" t="s">
        <v>236</v>
      </c>
      <c r="L3" s="5" t="s">
        <v>141</v>
      </c>
      <c r="M3" s="5" t="s">
        <v>47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194</v>
      </c>
      <c r="S3" s="5" t="s">
        <v>145</v>
      </c>
      <c r="T3" s="5" t="s">
        <v>52</v>
      </c>
      <c r="U3" s="5" t="s">
        <v>53</v>
      </c>
      <c r="V3" s="5" t="s">
        <v>54</v>
      </c>
      <c r="W3" s="5" t="s">
        <v>55</v>
      </c>
    </row>
    <row r="4" spans="1:24" x14ac:dyDescent="0.35">
      <c r="A4">
        <v>1</v>
      </c>
      <c r="B4" s="4" t="s">
        <v>4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1</v>
      </c>
      <c r="I4" s="2" t="s">
        <v>142</v>
      </c>
      <c r="J4" s="2">
        <v>0</v>
      </c>
      <c r="K4" s="2">
        <v>-1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 t="s">
        <v>5</v>
      </c>
    </row>
    <row r="5" spans="1:24" x14ac:dyDescent="0.35">
      <c r="A5">
        <v>2</v>
      </c>
      <c r="B5" s="3" t="s">
        <v>6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-1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3</v>
      </c>
    </row>
    <row r="6" spans="1:24" x14ac:dyDescent="0.35">
      <c r="A6">
        <v>3</v>
      </c>
      <c r="B6" s="4" t="s">
        <v>124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 t="s">
        <v>139</v>
      </c>
      <c r="J6" s="2">
        <v>0</v>
      </c>
      <c r="K6" s="2">
        <v>0</v>
      </c>
      <c r="L6" s="2">
        <v>-1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 t="s">
        <v>125</v>
      </c>
    </row>
    <row r="7" spans="1:24" x14ac:dyDescent="0.35">
      <c r="A7">
        <v>4</v>
      </c>
      <c r="B7" s="3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201</v>
      </c>
      <c r="K7" t="s">
        <v>201</v>
      </c>
      <c r="L7" t="s">
        <v>143</v>
      </c>
      <c r="M7" t="s">
        <v>101</v>
      </c>
      <c r="N7" t="s">
        <v>100</v>
      </c>
      <c r="O7" t="s">
        <v>97</v>
      </c>
      <c r="P7">
        <v>-1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14</v>
      </c>
    </row>
    <row r="8" spans="1:24" x14ac:dyDescent="0.35">
      <c r="A8">
        <v>5</v>
      </c>
      <c r="B8" s="4" t="s">
        <v>11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 t="s">
        <v>196</v>
      </c>
      <c r="K8" s="2" t="s">
        <v>196</v>
      </c>
      <c r="L8" s="2">
        <v>0</v>
      </c>
      <c r="M8" s="2" t="s">
        <v>102</v>
      </c>
      <c r="N8" s="2">
        <v>0</v>
      </c>
      <c r="O8" s="2">
        <v>-1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 t="s">
        <v>12</v>
      </c>
    </row>
    <row r="9" spans="1:24" x14ac:dyDescent="0.35">
      <c r="A9">
        <v>6</v>
      </c>
      <c r="B9" s="3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197</v>
      </c>
      <c r="K9" t="s">
        <v>197</v>
      </c>
      <c r="L9">
        <v>0</v>
      </c>
      <c r="M9">
        <v>0</v>
      </c>
      <c r="N9">
        <v>-1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10</v>
      </c>
    </row>
    <row r="10" spans="1:24" x14ac:dyDescent="0.35">
      <c r="A10">
        <v>7</v>
      </c>
      <c r="B10" s="4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 t="s">
        <v>198</v>
      </c>
      <c r="K10" s="2" t="s">
        <v>198</v>
      </c>
      <c r="L10" s="2">
        <v>0</v>
      </c>
      <c r="M10" s="2">
        <v>-1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 t="s">
        <v>8</v>
      </c>
    </row>
    <row r="11" spans="1:24" x14ac:dyDescent="0.35">
      <c r="A11">
        <v>8</v>
      </c>
      <c r="B11" s="3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199</v>
      </c>
      <c r="K11" t="s">
        <v>199</v>
      </c>
      <c r="L11" s="2" t="s">
        <v>144</v>
      </c>
      <c r="M11" s="2" t="s">
        <v>103</v>
      </c>
      <c r="N11" s="2" t="s">
        <v>99</v>
      </c>
      <c r="O11" s="2" t="s">
        <v>98</v>
      </c>
      <c r="P11">
        <v>0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16</v>
      </c>
    </row>
    <row r="12" spans="1:24" x14ac:dyDescent="0.35">
      <c r="A12">
        <v>9</v>
      </c>
      <c r="B12" s="4" t="s">
        <v>151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 t="s">
        <v>200</v>
      </c>
      <c r="K12" s="2" t="s">
        <v>200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 t="s">
        <v>152</v>
      </c>
    </row>
    <row r="13" spans="1:24" x14ac:dyDescent="0.35">
      <c r="A13">
        <v>10</v>
      </c>
      <c r="B13" s="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96</v>
      </c>
      <c r="Q13" t="s">
        <v>95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18</v>
      </c>
    </row>
    <row r="14" spans="1:24" x14ac:dyDescent="0.35">
      <c r="A14">
        <v>11</v>
      </c>
      <c r="B14" s="4" t="s">
        <v>261</v>
      </c>
      <c r="C14" s="2" t="s">
        <v>386</v>
      </c>
      <c r="D14" s="2" t="s">
        <v>387</v>
      </c>
      <c r="E14" s="2" t="s">
        <v>388</v>
      </c>
      <c r="F14" s="2" t="s">
        <v>389</v>
      </c>
      <c r="G14" s="2" t="s">
        <v>390</v>
      </c>
      <c r="H14" s="2" t="s">
        <v>389</v>
      </c>
      <c r="I14" t="s">
        <v>391</v>
      </c>
      <c r="J14" t="s">
        <v>392</v>
      </c>
      <c r="K14" t="s">
        <v>393</v>
      </c>
      <c r="L14" t="s">
        <v>394</v>
      </c>
      <c r="M14" t="s">
        <v>395</v>
      </c>
      <c r="N14" t="s">
        <v>396</v>
      </c>
      <c r="O14" t="s">
        <v>397</v>
      </c>
      <c r="P14" t="s">
        <v>398</v>
      </c>
      <c r="Q14" t="s">
        <v>399</v>
      </c>
      <c r="R14" s="2" t="s">
        <v>400</v>
      </c>
      <c r="S14" s="2" t="s">
        <v>400</v>
      </c>
      <c r="T14" s="2" t="s">
        <v>400</v>
      </c>
      <c r="U14" s="2" t="s">
        <v>400</v>
      </c>
      <c r="V14" s="2" t="s">
        <v>400</v>
      </c>
      <c r="W14" s="2" t="s">
        <v>400</v>
      </c>
      <c r="X14" s="2" t="s">
        <v>262</v>
      </c>
    </row>
    <row r="15" spans="1:24" x14ac:dyDescent="0.35">
      <c r="A15">
        <v>12</v>
      </c>
      <c r="B15" s="3" t="s">
        <v>263</v>
      </c>
      <c r="C15" t="s">
        <v>401</v>
      </c>
      <c r="D15" t="s">
        <v>402</v>
      </c>
      <c r="E15" t="s">
        <v>403</v>
      </c>
      <c r="F15">
        <v>0</v>
      </c>
      <c r="G15">
        <v>0</v>
      </c>
      <c r="H15">
        <v>0</v>
      </c>
      <c r="I15">
        <v>0</v>
      </c>
      <c r="J15" t="s">
        <v>404</v>
      </c>
      <c r="K15" t="s">
        <v>405</v>
      </c>
      <c r="L15" t="s">
        <v>406</v>
      </c>
      <c r="M15" t="s">
        <v>407</v>
      </c>
      <c r="N15" t="s">
        <v>407</v>
      </c>
      <c r="O15" t="s">
        <v>408</v>
      </c>
      <c r="P15" t="s">
        <v>409</v>
      </c>
      <c r="Q15" t="s">
        <v>410</v>
      </c>
      <c r="R15" t="s">
        <v>411</v>
      </c>
      <c r="S15" t="s">
        <v>411</v>
      </c>
      <c r="T15" t="s">
        <v>411</v>
      </c>
      <c r="U15" t="s">
        <v>411</v>
      </c>
      <c r="V15" t="s">
        <v>411</v>
      </c>
      <c r="W15" t="s">
        <v>411</v>
      </c>
      <c r="X15" t="s">
        <v>264</v>
      </c>
    </row>
    <row r="16" spans="1:24" x14ac:dyDescent="0.35">
      <c r="A16">
        <v>13</v>
      </c>
      <c r="B16" s="4" t="s">
        <v>19</v>
      </c>
      <c r="C16" s="2" t="s">
        <v>165</v>
      </c>
      <c r="D16" s="2" t="s">
        <v>172</v>
      </c>
      <c r="E16" s="2" t="s">
        <v>176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 t="s">
        <v>20</v>
      </c>
    </row>
    <row r="17" spans="1:24" x14ac:dyDescent="0.35">
      <c r="A17">
        <v>14</v>
      </c>
      <c r="B17" s="3" t="s">
        <v>153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156</v>
      </c>
    </row>
    <row r="18" spans="1:24" x14ac:dyDescent="0.35">
      <c r="A18">
        <v>15</v>
      </c>
      <c r="B18" s="4" t="s">
        <v>155</v>
      </c>
      <c r="C18" s="2">
        <v>0</v>
      </c>
      <c r="D18" s="2">
        <v>-1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 t="s">
        <v>158</v>
      </c>
    </row>
    <row r="19" spans="1:24" x14ac:dyDescent="0.35">
      <c r="A19">
        <v>16</v>
      </c>
      <c r="B19" s="3" t="s">
        <v>157</v>
      </c>
      <c r="C19">
        <v>0</v>
      </c>
      <c r="D19">
        <v>0</v>
      </c>
      <c r="E19">
        <v>-1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 t="s">
        <v>154</v>
      </c>
    </row>
    <row r="20" spans="1:24" x14ac:dyDescent="0.35">
      <c r="A20">
        <v>17</v>
      </c>
      <c r="B20" s="4" t="s">
        <v>21</v>
      </c>
      <c r="C20" s="2" t="s">
        <v>169</v>
      </c>
      <c r="D20" s="2" t="s">
        <v>167</v>
      </c>
      <c r="E20" s="2" t="s">
        <v>178</v>
      </c>
      <c r="F20" s="2">
        <v>-1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 t="s">
        <v>36</v>
      </c>
    </row>
    <row r="21" spans="1:24" x14ac:dyDescent="0.35">
      <c r="A21">
        <v>18</v>
      </c>
      <c r="B21" s="3" t="s">
        <v>22</v>
      </c>
      <c r="C21" s="2" t="s">
        <v>170</v>
      </c>
      <c r="D21" s="2" t="s">
        <v>174</v>
      </c>
      <c r="E21" s="2" t="s">
        <v>168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23</v>
      </c>
    </row>
    <row r="22" spans="1:24" x14ac:dyDescent="0.35">
      <c r="A22">
        <v>19</v>
      </c>
      <c r="B22" s="4" t="s">
        <v>245</v>
      </c>
      <c r="C22" s="2" t="s">
        <v>240</v>
      </c>
      <c r="D22" s="2" t="s">
        <v>241</v>
      </c>
      <c r="E22" s="2" t="s">
        <v>242</v>
      </c>
      <c r="F22" s="2">
        <v>0</v>
      </c>
      <c r="G22" s="2">
        <v>0</v>
      </c>
      <c r="H22" s="2">
        <v>-1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 t="s">
        <v>239</v>
      </c>
    </row>
    <row r="23" spans="1:24" x14ac:dyDescent="0.35">
      <c r="A23">
        <v>20</v>
      </c>
      <c r="B23" s="3" t="s">
        <v>122</v>
      </c>
      <c r="C23" s="2" t="s">
        <v>171</v>
      </c>
      <c r="D23" s="2" t="s">
        <v>175</v>
      </c>
      <c r="E23" s="2" t="s">
        <v>179</v>
      </c>
      <c r="F23">
        <v>0</v>
      </c>
      <c r="G23">
        <v>0</v>
      </c>
      <c r="H23">
        <v>0</v>
      </c>
      <c r="I23">
        <v>-1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123</v>
      </c>
    </row>
    <row r="24" spans="1:24" x14ac:dyDescent="0.35">
      <c r="A24">
        <v>21</v>
      </c>
      <c r="B24" s="4" t="s">
        <v>32</v>
      </c>
      <c r="C24" s="2" t="s">
        <v>166</v>
      </c>
      <c r="D24" s="2" t="s">
        <v>173</v>
      </c>
      <c r="E24" s="2" t="s">
        <v>177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 t="s">
        <v>33</v>
      </c>
    </row>
    <row r="25" spans="1:24" x14ac:dyDescent="0.35">
      <c r="A25">
        <v>22</v>
      </c>
      <c r="B25" s="3" t="s">
        <v>193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192</v>
      </c>
      <c r="K25" t="s">
        <v>192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195</v>
      </c>
    </row>
    <row r="26" spans="1:24" x14ac:dyDescent="0.35">
      <c r="A26">
        <v>23</v>
      </c>
      <c r="B26" s="4" t="s">
        <v>126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 t="s">
        <v>138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-1</v>
      </c>
      <c r="T26" s="2">
        <v>0</v>
      </c>
      <c r="U26" s="2">
        <v>0</v>
      </c>
      <c r="V26" s="2">
        <v>0</v>
      </c>
      <c r="W26" s="2">
        <v>0</v>
      </c>
      <c r="X26" s="2" t="s">
        <v>127</v>
      </c>
    </row>
    <row r="27" spans="1:24" x14ac:dyDescent="0.35">
      <c r="A27">
        <v>24</v>
      </c>
      <c r="B27" s="3" t="s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60</v>
      </c>
      <c r="N27" t="s">
        <v>60</v>
      </c>
      <c r="O27">
        <v>0</v>
      </c>
      <c r="P27">
        <v>0</v>
      </c>
      <c r="Q27">
        <v>0</v>
      </c>
      <c r="R27">
        <v>0</v>
      </c>
      <c r="S27">
        <v>0</v>
      </c>
      <c r="T27">
        <v>-1</v>
      </c>
      <c r="U27">
        <v>0</v>
      </c>
      <c r="V27">
        <v>0</v>
      </c>
      <c r="W27">
        <v>0</v>
      </c>
      <c r="X27" t="s">
        <v>25</v>
      </c>
    </row>
    <row r="28" spans="1:24" x14ac:dyDescent="0.35">
      <c r="A28">
        <v>25</v>
      </c>
      <c r="B28" s="4" t="s">
        <v>26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 t="s">
        <v>59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-1</v>
      </c>
      <c r="V28" s="2">
        <v>0</v>
      </c>
      <c r="W28" s="2">
        <v>0</v>
      </c>
      <c r="X28" s="2" t="s">
        <v>27</v>
      </c>
    </row>
    <row r="29" spans="1:24" x14ac:dyDescent="0.35">
      <c r="A29">
        <v>26</v>
      </c>
      <c r="B29" s="3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58</v>
      </c>
      <c r="Q29">
        <v>0</v>
      </c>
      <c r="R29">
        <v>0</v>
      </c>
      <c r="S29">
        <v>0</v>
      </c>
      <c r="T29">
        <v>0</v>
      </c>
      <c r="U29">
        <v>0</v>
      </c>
      <c r="V29">
        <v>-1</v>
      </c>
      <c r="W29">
        <v>0</v>
      </c>
      <c r="X29" t="s">
        <v>29</v>
      </c>
    </row>
    <row r="30" spans="1:24" x14ac:dyDescent="0.35">
      <c r="A30">
        <v>27</v>
      </c>
      <c r="B30" s="4" t="s">
        <v>30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 t="s">
        <v>57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-1</v>
      </c>
      <c r="X30" s="2" t="s">
        <v>31</v>
      </c>
    </row>
    <row r="31" spans="1:24" x14ac:dyDescent="0.35">
      <c r="A31">
        <v>28</v>
      </c>
      <c r="B31" s="3" t="s">
        <v>265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266</v>
      </c>
    </row>
    <row r="32" spans="1:24" x14ac:dyDescent="0.35">
      <c r="A32">
        <v>29</v>
      </c>
      <c r="B32" s="4" t="s">
        <v>268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 t="s">
        <v>269</v>
      </c>
    </row>
    <row r="33" spans="1:24" x14ac:dyDescent="0.35">
      <c r="A33">
        <v>30</v>
      </c>
      <c r="B33" s="3" t="s">
        <v>270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271</v>
      </c>
    </row>
    <row r="34" spans="1:24" x14ac:dyDescent="0.35">
      <c r="A34">
        <v>31</v>
      </c>
      <c r="B34" s="4" t="s">
        <v>272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 t="s">
        <v>273</v>
      </c>
    </row>
    <row r="35" spans="1:24" x14ac:dyDescent="0.35">
      <c r="A35">
        <v>32</v>
      </c>
      <c r="B35" s="3" t="s">
        <v>274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275</v>
      </c>
    </row>
    <row r="36" spans="1:24" ht="75.5" x14ac:dyDescent="0.35">
      <c r="C36" s="7" t="s">
        <v>183</v>
      </c>
      <c r="D36" s="7" t="s">
        <v>185</v>
      </c>
      <c r="E36" s="7" t="s">
        <v>184</v>
      </c>
      <c r="F36" s="7" t="s">
        <v>104</v>
      </c>
      <c r="G36" s="7" t="s">
        <v>105</v>
      </c>
      <c r="H36" s="7" t="s">
        <v>412</v>
      </c>
      <c r="I36" s="7" t="s">
        <v>146</v>
      </c>
      <c r="J36" s="7" t="s">
        <v>237</v>
      </c>
      <c r="K36" s="7" t="s">
        <v>238</v>
      </c>
      <c r="L36" s="7" t="s">
        <v>148</v>
      </c>
      <c r="M36" s="7" t="s">
        <v>149</v>
      </c>
      <c r="N36" s="7" t="s">
        <v>106</v>
      </c>
      <c r="O36" s="7" t="s">
        <v>107</v>
      </c>
      <c r="P36" s="7" t="s">
        <v>109</v>
      </c>
      <c r="Q36" s="7" t="s">
        <v>108</v>
      </c>
      <c r="R36" s="7" t="s">
        <v>110</v>
      </c>
      <c r="S36" s="7" t="s">
        <v>147</v>
      </c>
      <c r="T36" s="7" t="s">
        <v>111</v>
      </c>
      <c r="U36" s="7" t="s">
        <v>112</v>
      </c>
      <c r="V36" s="7" t="s">
        <v>113</v>
      </c>
      <c r="W36" s="7" t="s">
        <v>114</v>
      </c>
    </row>
  </sheetData>
  <conditionalFormatting sqref="T4:W5 J4:J5 L4:R13 C4:I14 L14:W14 C15:W30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S4:S5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T6:W13 J6:J13">
    <cfRule type="cellIs" dxfId="15" priority="13" operator="lessThan">
      <formula>0</formula>
    </cfRule>
    <cfRule type="cellIs" dxfId="14" priority="14" operator="greaterThan">
      <formula>0</formula>
    </cfRule>
  </conditionalFormatting>
  <conditionalFormatting sqref="S6:S13">
    <cfRule type="cellIs" dxfId="13" priority="11" operator="lessThan">
      <formula>0</formula>
    </cfRule>
    <cfRule type="cellIs" dxfId="12" priority="12" operator="greaterThan">
      <formula>0</formula>
    </cfRule>
  </conditionalFormatting>
  <conditionalFormatting sqref="K4:K5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K6:K1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J1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K1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C31:W3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33:W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947A-DE28-456E-B3E1-54CDE7FC03E7}">
  <dimension ref="A2:Q58"/>
  <sheetViews>
    <sheetView topLeftCell="E1" zoomScale="120" zoomScaleNormal="120" workbookViewId="0">
      <selection activeCell="P10" sqref="P10"/>
    </sheetView>
  </sheetViews>
  <sheetFormatPr baseColWidth="10" defaultColWidth="11.453125" defaultRowHeight="14.5" x14ac:dyDescent="0.35"/>
  <cols>
    <col min="3" max="3" width="12.26953125" bestFit="1" customWidth="1"/>
    <col min="7" max="7" width="9.7265625" bestFit="1" customWidth="1"/>
    <col min="8" max="8" width="35.26953125" bestFit="1" customWidth="1"/>
    <col min="9" max="9" width="8.453125" bestFit="1" customWidth="1"/>
    <col min="10" max="10" width="5.453125" bestFit="1" customWidth="1"/>
    <col min="14" max="14" width="35.54296875" customWidth="1"/>
    <col min="15" max="15" width="13.54296875" bestFit="1" customWidth="1"/>
  </cols>
  <sheetData>
    <row r="2" spans="1:17" x14ac:dyDescent="0.35">
      <c r="A2" s="3" t="s">
        <v>279</v>
      </c>
      <c r="B2" s="3" t="s">
        <v>1</v>
      </c>
      <c r="C2" s="3" t="s">
        <v>38</v>
      </c>
      <c r="D2" s="3" t="s">
        <v>2</v>
      </c>
      <c r="E2" s="3" t="s">
        <v>39</v>
      </c>
      <c r="F2" s="3"/>
      <c r="G2" s="3" t="s">
        <v>115</v>
      </c>
      <c r="H2" s="3" t="s">
        <v>1</v>
      </c>
      <c r="I2" s="3" t="s">
        <v>38</v>
      </c>
      <c r="J2" s="3" t="s">
        <v>2</v>
      </c>
      <c r="K2" s="3" t="s">
        <v>39</v>
      </c>
      <c r="L2" s="3"/>
      <c r="M2" s="3" t="s">
        <v>120</v>
      </c>
      <c r="N2" s="3" t="s">
        <v>1</v>
      </c>
      <c r="O2" s="3" t="s">
        <v>38</v>
      </c>
      <c r="P2" s="3" t="s">
        <v>2</v>
      </c>
      <c r="Q2" s="3" t="s">
        <v>39</v>
      </c>
    </row>
    <row r="3" spans="1:17" x14ac:dyDescent="0.35">
      <c r="A3" t="s">
        <v>384</v>
      </c>
      <c r="B3" t="s">
        <v>372</v>
      </c>
      <c r="C3">
        <v>1</v>
      </c>
      <c r="D3" s="14" t="s">
        <v>377</v>
      </c>
      <c r="G3" t="s">
        <v>159</v>
      </c>
      <c r="H3" t="s">
        <v>160</v>
      </c>
      <c r="I3">
        <v>1.4</v>
      </c>
      <c r="J3" t="s">
        <v>41</v>
      </c>
      <c r="M3" t="s">
        <v>169</v>
      </c>
      <c r="N3" t="s">
        <v>309</v>
      </c>
      <c r="O3" s="9">
        <v>0.3954504984747591</v>
      </c>
      <c r="Q3" t="s">
        <v>249</v>
      </c>
    </row>
    <row r="4" spans="1:17" x14ac:dyDescent="0.35">
      <c r="A4" t="s">
        <v>385</v>
      </c>
      <c r="B4" t="s">
        <v>373</v>
      </c>
      <c r="C4">
        <v>0.25</v>
      </c>
      <c r="D4" s="14" t="s">
        <v>377</v>
      </c>
      <c r="E4" s="3"/>
      <c r="F4" s="3"/>
      <c r="G4" t="s">
        <v>161</v>
      </c>
      <c r="H4" t="s">
        <v>163</v>
      </c>
      <c r="I4">
        <v>0.41</v>
      </c>
      <c r="J4" t="s">
        <v>41</v>
      </c>
      <c r="M4" t="s">
        <v>170</v>
      </c>
      <c r="N4" t="s">
        <v>310</v>
      </c>
      <c r="O4" s="9">
        <v>0.29019986799191549</v>
      </c>
      <c r="Q4" t="s">
        <v>249</v>
      </c>
    </row>
    <row r="5" spans="1:17" x14ac:dyDescent="0.35">
      <c r="A5" t="s">
        <v>306</v>
      </c>
      <c r="B5" t="s">
        <v>374</v>
      </c>
      <c r="C5">
        <v>8314</v>
      </c>
      <c r="D5" s="14" t="s">
        <v>308</v>
      </c>
      <c r="E5" s="3"/>
      <c r="F5" s="3"/>
      <c r="G5" t="s">
        <v>162</v>
      </c>
      <c r="H5" t="s">
        <v>164</v>
      </c>
      <c r="I5">
        <v>0.41</v>
      </c>
      <c r="J5" t="s">
        <v>41</v>
      </c>
      <c r="M5" t="s">
        <v>240</v>
      </c>
      <c r="N5" t="s">
        <v>311</v>
      </c>
      <c r="O5" s="9">
        <v>0.21749777416111754</v>
      </c>
      <c r="Q5" t="s">
        <v>249</v>
      </c>
    </row>
    <row r="6" spans="1:17" x14ac:dyDescent="0.35">
      <c r="A6" t="s">
        <v>307</v>
      </c>
      <c r="B6" t="s">
        <v>375</v>
      </c>
      <c r="C6">
        <v>298.14999999999998</v>
      </c>
      <c r="D6" s="14" t="s">
        <v>376</v>
      </c>
      <c r="E6" s="3"/>
      <c r="F6" s="3"/>
      <c r="G6" t="s">
        <v>40</v>
      </c>
      <c r="H6" t="s">
        <v>42</v>
      </c>
      <c r="I6">
        <v>10</v>
      </c>
      <c r="J6" t="s">
        <v>41</v>
      </c>
      <c r="K6" t="s">
        <v>252</v>
      </c>
      <c r="M6" t="s">
        <v>171</v>
      </c>
      <c r="N6" t="s">
        <v>312</v>
      </c>
      <c r="O6" s="9">
        <v>9.6851859372207957E-2</v>
      </c>
      <c r="P6" s="9"/>
      <c r="Q6" t="s">
        <v>249</v>
      </c>
    </row>
    <row r="7" spans="1:17" x14ac:dyDescent="0.35">
      <c r="A7" t="s">
        <v>305</v>
      </c>
      <c r="B7" t="s">
        <v>304</v>
      </c>
      <c r="C7">
        <v>4.9399999999999995E-7</v>
      </c>
      <c r="D7" t="s">
        <v>291</v>
      </c>
      <c r="E7" t="s">
        <v>248</v>
      </c>
      <c r="G7" t="s">
        <v>43</v>
      </c>
      <c r="H7" t="s">
        <v>44</v>
      </c>
      <c r="I7">
        <v>0.12</v>
      </c>
      <c r="J7" t="s">
        <v>41</v>
      </c>
      <c r="K7" t="s">
        <v>440</v>
      </c>
      <c r="M7" t="s">
        <v>166</v>
      </c>
      <c r="N7" t="s">
        <v>313</v>
      </c>
      <c r="O7">
        <v>0</v>
      </c>
      <c r="Q7" t="s">
        <v>249</v>
      </c>
    </row>
    <row r="8" spans="1:17" x14ac:dyDescent="0.35">
      <c r="A8" t="s">
        <v>303</v>
      </c>
      <c r="B8" t="s">
        <v>302</v>
      </c>
      <c r="C8">
        <v>1.7378008287493744E-5</v>
      </c>
      <c r="D8" t="s">
        <v>291</v>
      </c>
      <c r="E8" t="s">
        <v>248</v>
      </c>
      <c r="G8" t="s">
        <v>128</v>
      </c>
      <c r="H8" t="s">
        <v>129</v>
      </c>
      <c r="I8">
        <v>1.2</v>
      </c>
      <c r="J8" t="s">
        <v>41</v>
      </c>
      <c r="K8" t="s">
        <v>252</v>
      </c>
      <c r="M8" t="s">
        <v>165</v>
      </c>
      <c r="N8" t="s">
        <v>314</v>
      </c>
      <c r="O8">
        <v>0</v>
      </c>
      <c r="Q8" t="s">
        <v>249</v>
      </c>
    </row>
    <row r="9" spans="1:17" ht="16.5" x14ac:dyDescent="0.35">
      <c r="A9" t="s">
        <v>301</v>
      </c>
      <c r="B9" t="s">
        <v>300</v>
      </c>
      <c r="C9">
        <v>1.5135612484362051E-5</v>
      </c>
      <c r="D9" t="s">
        <v>291</v>
      </c>
      <c r="E9" t="s">
        <v>248</v>
      </c>
      <c r="G9" t="s">
        <v>243</v>
      </c>
      <c r="H9" t="s">
        <v>244</v>
      </c>
      <c r="I9">
        <v>0.15</v>
      </c>
      <c r="J9" t="s">
        <v>41</v>
      </c>
      <c r="K9" t="s">
        <v>260</v>
      </c>
      <c r="M9" t="s">
        <v>315</v>
      </c>
      <c r="N9" t="s">
        <v>316</v>
      </c>
      <c r="O9" s="15">
        <f>(O3+O5)*O$30+O4*O$31+O6*O$32+O7*O$33+O8*O$29</f>
        <v>3.0022017879448977E-2</v>
      </c>
      <c r="P9" t="s">
        <v>317</v>
      </c>
      <c r="Q9" t="s">
        <v>248</v>
      </c>
    </row>
    <row r="10" spans="1:17" ht="16.5" x14ac:dyDescent="0.35">
      <c r="A10" t="s">
        <v>299</v>
      </c>
      <c r="B10" t="s">
        <v>298</v>
      </c>
      <c r="C10">
        <f>10^-9.25</f>
        <v>5.6234132519034889E-10</v>
      </c>
      <c r="D10" t="s">
        <v>291</v>
      </c>
      <c r="E10" t="s">
        <v>248</v>
      </c>
      <c r="G10" t="s">
        <v>208</v>
      </c>
      <c r="H10" t="s">
        <v>69</v>
      </c>
      <c r="I10">
        <v>0.02</v>
      </c>
      <c r="J10" t="s">
        <v>41</v>
      </c>
      <c r="K10" t="s">
        <v>251</v>
      </c>
      <c r="M10" t="s">
        <v>318</v>
      </c>
      <c r="N10" t="s">
        <v>319</v>
      </c>
      <c r="O10" s="15">
        <f>O4*O$45+(O7+O8)*O$44</f>
        <v>2.0313990759434084E-3</v>
      </c>
      <c r="P10" t="s">
        <v>320</v>
      </c>
      <c r="Q10" t="s">
        <v>248</v>
      </c>
    </row>
    <row r="11" spans="1:17" x14ac:dyDescent="0.35">
      <c r="A11" t="s">
        <v>297</v>
      </c>
      <c r="B11" t="s">
        <v>296</v>
      </c>
      <c r="C11">
        <v>1.3803842646028827E-5</v>
      </c>
      <c r="D11" t="s">
        <v>291</v>
      </c>
      <c r="E11" t="s">
        <v>248</v>
      </c>
      <c r="G11" t="s">
        <v>134</v>
      </c>
      <c r="H11" t="s">
        <v>135</v>
      </c>
      <c r="I11">
        <v>0.02</v>
      </c>
      <c r="J11" t="s">
        <v>41</v>
      </c>
      <c r="K11" t="s">
        <v>251</v>
      </c>
      <c r="M11" t="s">
        <v>167</v>
      </c>
      <c r="N11" t="s">
        <v>321</v>
      </c>
      <c r="O11" s="9">
        <v>0.69671550043847885</v>
      </c>
      <c r="Q11" t="s">
        <v>249</v>
      </c>
    </row>
    <row r="12" spans="1:17" x14ac:dyDescent="0.35">
      <c r="A12" t="s">
        <v>295</v>
      </c>
      <c r="B12" t="s">
        <v>294</v>
      </c>
      <c r="C12">
        <v>1.3182567385564052E-5</v>
      </c>
      <c r="D12" t="s">
        <v>291</v>
      </c>
      <c r="E12" t="s">
        <v>248</v>
      </c>
      <c r="G12" t="s">
        <v>68</v>
      </c>
      <c r="H12" t="s">
        <v>67</v>
      </c>
      <c r="I12">
        <v>2.7E-2</v>
      </c>
      <c r="J12" t="s">
        <v>41</v>
      </c>
      <c r="K12" t="s">
        <v>436</v>
      </c>
      <c r="M12" t="s">
        <v>174</v>
      </c>
      <c r="N12" t="s">
        <v>322</v>
      </c>
      <c r="O12" s="9">
        <v>9.6970114024897247E-2</v>
      </c>
      <c r="Q12" t="s">
        <v>249</v>
      </c>
    </row>
    <row r="13" spans="1:17" x14ac:dyDescent="0.35">
      <c r="A13" t="s">
        <v>293</v>
      </c>
      <c r="B13" t="s">
        <v>292</v>
      </c>
      <c r="C13">
        <v>2.08E-14</v>
      </c>
      <c r="D13" t="s">
        <v>291</v>
      </c>
      <c r="E13" t="s">
        <v>248</v>
      </c>
      <c r="G13" t="s">
        <v>66</v>
      </c>
      <c r="H13" t="s">
        <v>65</v>
      </c>
      <c r="I13">
        <v>0.01</v>
      </c>
      <c r="J13" t="s">
        <v>41</v>
      </c>
      <c r="K13" t="s">
        <v>251</v>
      </c>
      <c r="M13" t="s">
        <v>241</v>
      </c>
      <c r="N13" t="s">
        <v>323</v>
      </c>
      <c r="O13" s="9">
        <v>5.3879332033909044E-2</v>
      </c>
      <c r="Q13" t="s">
        <v>249</v>
      </c>
    </row>
    <row r="14" spans="1:17" x14ac:dyDescent="0.35">
      <c r="A14" t="s">
        <v>290</v>
      </c>
      <c r="B14" t="s">
        <v>289</v>
      </c>
      <c r="C14">
        <v>400</v>
      </c>
      <c r="D14" t="s">
        <v>41</v>
      </c>
      <c r="E14" t="s">
        <v>248</v>
      </c>
      <c r="G14" t="s">
        <v>64</v>
      </c>
      <c r="H14" t="s">
        <v>63</v>
      </c>
      <c r="I14">
        <v>3.6999999999999998E-2</v>
      </c>
      <c r="J14" t="s">
        <v>41</v>
      </c>
      <c r="K14" s="21" t="s">
        <v>436</v>
      </c>
      <c r="M14" t="s">
        <v>175</v>
      </c>
      <c r="N14" t="s">
        <v>324</v>
      </c>
      <c r="O14" s="9">
        <v>0.15243505350271491</v>
      </c>
      <c r="Q14" t="s">
        <v>249</v>
      </c>
    </row>
    <row r="15" spans="1:17" x14ac:dyDescent="0.35">
      <c r="A15" t="s">
        <v>288</v>
      </c>
      <c r="C15" s="13">
        <v>0.5</v>
      </c>
      <c r="D15" t="s">
        <v>287</v>
      </c>
      <c r="E15" t="s">
        <v>248</v>
      </c>
      <c r="G15" t="s">
        <v>62</v>
      </c>
      <c r="H15" t="s">
        <v>61</v>
      </c>
      <c r="I15">
        <v>0.02</v>
      </c>
      <c r="J15" t="s">
        <v>41</v>
      </c>
      <c r="K15" t="s">
        <v>251</v>
      </c>
      <c r="M15" t="s">
        <v>173</v>
      </c>
      <c r="N15" t="s">
        <v>325</v>
      </c>
      <c r="O15">
        <v>0</v>
      </c>
      <c r="Q15" t="s">
        <v>249</v>
      </c>
    </row>
    <row r="16" spans="1:17" x14ac:dyDescent="0.35">
      <c r="A16" t="s">
        <v>286</v>
      </c>
      <c r="B16" t="s">
        <v>285</v>
      </c>
      <c r="C16">
        <v>2.7099999999999998E-7</v>
      </c>
      <c r="D16" t="s">
        <v>280</v>
      </c>
      <c r="E16" t="s">
        <v>248</v>
      </c>
      <c r="G16" t="s">
        <v>413</v>
      </c>
      <c r="I16">
        <v>6.7999999999999996E-3</v>
      </c>
      <c r="M16" t="s">
        <v>172</v>
      </c>
      <c r="N16" t="s">
        <v>326</v>
      </c>
      <c r="O16">
        <v>0</v>
      </c>
      <c r="Q16" t="s">
        <v>249</v>
      </c>
    </row>
    <row r="17" spans="1:17" ht="16.5" x14ac:dyDescent="0.35">
      <c r="A17" t="s">
        <v>284</v>
      </c>
      <c r="B17" t="s">
        <v>283</v>
      </c>
      <c r="C17">
        <v>1.16E-8</v>
      </c>
      <c r="D17" t="s">
        <v>280</v>
      </c>
      <c r="E17" t="s">
        <v>248</v>
      </c>
      <c r="G17" t="s">
        <v>430</v>
      </c>
      <c r="H17" s="8" t="s">
        <v>428</v>
      </c>
      <c r="I17">
        <v>5.5</v>
      </c>
      <c r="K17" t="s">
        <v>251</v>
      </c>
      <c r="M17" t="s">
        <v>327</v>
      </c>
      <c r="N17" t="s">
        <v>328</v>
      </c>
      <c r="O17" s="15">
        <f>(O11+O13)*O$30+O12*O$31+O14*O$32+O15*O$33+O16*O$29</f>
        <v>2.9756292854192387E-2</v>
      </c>
      <c r="P17" t="s">
        <v>317</v>
      </c>
      <c r="Q17" t="s">
        <v>248</v>
      </c>
    </row>
    <row r="18" spans="1:17" ht="16.5" x14ac:dyDescent="0.35">
      <c r="A18" t="s">
        <v>282</v>
      </c>
      <c r="B18" t="s">
        <v>281</v>
      </c>
      <c r="C18">
        <v>7.3799999999999997E-9</v>
      </c>
      <c r="D18" t="s">
        <v>280</v>
      </c>
      <c r="E18" t="s">
        <v>248</v>
      </c>
      <c r="G18" t="s">
        <v>429</v>
      </c>
      <c r="H18" s="8" t="s">
        <v>428</v>
      </c>
      <c r="I18">
        <v>4</v>
      </c>
      <c r="K18" t="s">
        <v>251</v>
      </c>
      <c r="M18" t="s">
        <v>329</v>
      </c>
      <c r="N18" t="s">
        <v>330</v>
      </c>
      <c r="O18" s="15">
        <f>O12*O$45+(O15+O16)*O$44</f>
        <v>6.7879079817428076E-4</v>
      </c>
      <c r="P18" t="s">
        <v>320</v>
      </c>
      <c r="Q18" t="s">
        <v>248</v>
      </c>
    </row>
    <row r="19" spans="1:17" x14ac:dyDescent="0.35">
      <c r="G19" t="s">
        <v>254</v>
      </c>
      <c r="H19" t="s">
        <v>255</v>
      </c>
      <c r="I19">
        <v>30</v>
      </c>
      <c r="J19" t="s">
        <v>41</v>
      </c>
      <c r="K19" t="s">
        <v>251</v>
      </c>
      <c r="M19" t="s">
        <v>178</v>
      </c>
      <c r="N19" t="s">
        <v>331</v>
      </c>
      <c r="O19" s="9">
        <v>0.38</v>
      </c>
      <c r="Q19" t="s">
        <v>249</v>
      </c>
    </row>
    <row r="20" spans="1:17" x14ac:dyDescent="0.35">
      <c r="G20" t="s">
        <v>258</v>
      </c>
      <c r="H20" t="s">
        <v>259</v>
      </c>
      <c r="I20">
        <v>0.5</v>
      </c>
      <c r="J20" t="s">
        <v>72</v>
      </c>
      <c r="K20" t="s">
        <v>251</v>
      </c>
      <c r="M20" t="s">
        <v>168</v>
      </c>
      <c r="N20" t="s">
        <v>332</v>
      </c>
      <c r="O20" s="9">
        <v>0.57999999999999996</v>
      </c>
      <c r="Q20" t="s">
        <v>249</v>
      </c>
    </row>
    <row r="21" spans="1:17" x14ac:dyDescent="0.35">
      <c r="G21" t="s">
        <v>253</v>
      </c>
      <c r="H21" t="s">
        <v>94</v>
      </c>
      <c r="I21" s="9">
        <v>6.17</v>
      </c>
      <c r="J21" t="s">
        <v>41</v>
      </c>
      <c r="K21" t="s">
        <v>251</v>
      </c>
      <c r="M21" t="s">
        <v>242</v>
      </c>
      <c r="N21" t="s">
        <v>333</v>
      </c>
      <c r="O21" s="9">
        <v>0</v>
      </c>
      <c r="Q21" t="s">
        <v>249</v>
      </c>
    </row>
    <row r="22" spans="1:17" x14ac:dyDescent="0.35">
      <c r="G22" t="s">
        <v>257</v>
      </c>
      <c r="H22" t="s">
        <v>93</v>
      </c>
      <c r="I22">
        <v>0.3</v>
      </c>
      <c r="J22" t="s">
        <v>72</v>
      </c>
      <c r="K22" t="s">
        <v>251</v>
      </c>
      <c r="M22" t="s">
        <v>179</v>
      </c>
      <c r="N22" t="s">
        <v>334</v>
      </c>
      <c r="O22" s="9">
        <v>0</v>
      </c>
      <c r="Q22" t="s">
        <v>249</v>
      </c>
    </row>
    <row r="23" spans="1:17" x14ac:dyDescent="0.35">
      <c r="G23" t="s">
        <v>130</v>
      </c>
      <c r="H23" t="s">
        <v>131</v>
      </c>
      <c r="I23">
        <v>6</v>
      </c>
      <c r="J23" t="s">
        <v>41</v>
      </c>
      <c r="K23" t="s">
        <v>251</v>
      </c>
      <c r="M23" t="s">
        <v>177</v>
      </c>
      <c r="N23" t="s">
        <v>335</v>
      </c>
      <c r="O23">
        <v>0.04</v>
      </c>
      <c r="Q23" t="s">
        <v>249</v>
      </c>
    </row>
    <row r="24" spans="1:17" x14ac:dyDescent="0.35">
      <c r="G24" t="s">
        <v>132</v>
      </c>
      <c r="H24" t="s">
        <v>133</v>
      </c>
      <c r="I24">
        <v>0.4</v>
      </c>
      <c r="J24" t="s">
        <v>72</v>
      </c>
      <c r="K24" t="s">
        <v>251</v>
      </c>
      <c r="M24" t="s">
        <v>176</v>
      </c>
      <c r="N24" t="s">
        <v>336</v>
      </c>
      <c r="O24">
        <v>0</v>
      </c>
      <c r="Q24" t="s">
        <v>249</v>
      </c>
    </row>
    <row r="25" spans="1:17" ht="16.5" x14ac:dyDescent="0.35">
      <c r="G25" t="s">
        <v>136</v>
      </c>
      <c r="H25" t="s">
        <v>137</v>
      </c>
      <c r="I25" s="1">
        <v>5.0000000000000004E-6</v>
      </c>
      <c r="J25" t="s">
        <v>72</v>
      </c>
      <c r="K25" t="s">
        <v>251</v>
      </c>
      <c r="M25" t="s">
        <v>337</v>
      </c>
      <c r="N25" t="s">
        <v>328</v>
      </c>
      <c r="O25" s="15">
        <f>(O19+O21)*O$30+O20*O$31+O22*O$32+O23*O$33+O24*O$29</f>
        <v>3.0494E-2</v>
      </c>
      <c r="P25" t="s">
        <v>317</v>
      </c>
      <c r="Q25" t="s">
        <v>248</v>
      </c>
    </row>
    <row r="26" spans="1:17" ht="16.5" x14ac:dyDescent="0.35">
      <c r="G26" t="s">
        <v>92</v>
      </c>
      <c r="H26" t="s">
        <v>91</v>
      </c>
      <c r="I26">
        <v>8.1</v>
      </c>
      <c r="J26" t="s">
        <v>41</v>
      </c>
      <c r="K26" t="s">
        <v>251</v>
      </c>
      <c r="M26" t="s">
        <v>338</v>
      </c>
      <c r="N26" t="s">
        <v>330</v>
      </c>
      <c r="O26" s="15">
        <f>O20*O$45+(O23+O24)*O$44</f>
        <v>4.2314285714285709E-3</v>
      </c>
      <c r="P26" t="s">
        <v>320</v>
      </c>
      <c r="Q26" t="s">
        <v>248</v>
      </c>
    </row>
    <row r="27" spans="1:17" ht="16.5" x14ac:dyDescent="0.35">
      <c r="G27" t="s">
        <v>90</v>
      </c>
      <c r="H27" t="s">
        <v>89</v>
      </c>
      <c r="I27">
        <v>1.2999999999999999E-2</v>
      </c>
      <c r="J27" t="s">
        <v>72</v>
      </c>
      <c r="K27" t="s">
        <v>251</v>
      </c>
      <c r="M27" t="s">
        <v>339</v>
      </c>
      <c r="N27" t="s">
        <v>340</v>
      </c>
      <c r="O27" s="15">
        <v>3.1300000000000001E-2</v>
      </c>
      <c r="P27" t="s">
        <v>317</v>
      </c>
      <c r="Q27" t="s">
        <v>248</v>
      </c>
    </row>
    <row r="28" spans="1:17" ht="16.5" x14ac:dyDescent="0.35">
      <c r="G28" t="s">
        <v>88</v>
      </c>
      <c r="H28" t="s">
        <v>116</v>
      </c>
      <c r="I28" s="1">
        <v>1.0000000000000001E-5</v>
      </c>
      <c r="J28" t="s">
        <v>72</v>
      </c>
      <c r="K28" t="s">
        <v>251</v>
      </c>
      <c r="M28" t="s">
        <v>341</v>
      </c>
      <c r="N28" t="s">
        <v>342</v>
      </c>
      <c r="O28" s="15">
        <v>6.2500000000000003E-3</v>
      </c>
      <c r="P28" t="s">
        <v>320</v>
      </c>
      <c r="Q28" t="s">
        <v>248</v>
      </c>
    </row>
    <row r="29" spans="1:17" ht="16.5" x14ac:dyDescent="0.35">
      <c r="G29" t="s">
        <v>87</v>
      </c>
      <c r="H29" t="s">
        <v>86</v>
      </c>
      <c r="I29">
        <v>7.7</v>
      </c>
      <c r="J29" t="s">
        <v>41</v>
      </c>
      <c r="K29" t="s">
        <v>251</v>
      </c>
      <c r="M29" t="s">
        <v>343</v>
      </c>
      <c r="N29" t="s">
        <v>344</v>
      </c>
      <c r="O29" s="15">
        <v>0.03</v>
      </c>
      <c r="P29" t="s">
        <v>317</v>
      </c>
      <c r="Q29" t="s">
        <v>248</v>
      </c>
    </row>
    <row r="30" spans="1:17" ht="16.5" x14ac:dyDescent="0.35">
      <c r="G30" t="s">
        <v>85</v>
      </c>
      <c r="H30" t="s">
        <v>84</v>
      </c>
      <c r="I30">
        <v>0.06</v>
      </c>
      <c r="J30" t="s">
        <v>72</v>
      </c>
      <c r="K30" t="s">
        <v>251</v>
      </c>
      <c r="M30" t="s">
        <v>345</v>
      </c>
      <c r="N30" t="s">
        <v>346</v>
      </c>
      <c r="O30" s="15">
        <v>3.1300000000000001E-2</v>
      </c>
      <c r="P30" t="s">
        <v>317</v>
      </c>
      <c r="Q30" t="s">
        <v>248</v>
      </c>
    </row>
    <row r="31" spans="1:17" ht="16.5" x14ac:dyDescent="0.35">
      <c r="G31" t="s">
        <v>83</v>
      </c>
      <c r="H31" t="s">
        <v>117</v>
      </c>
      <c r="I31" s="1">
        <v>7.9999999999999996E-6</v>
      </c>
      <c r="J31" t="s">
        <v>72</v>
      </c>
      <c r="K31" t="s">
        <v>251</v>
      </c>
      <c r="M31" t="s">
        <v>347</v>
      </c>
      <c r="N31" t="s">
        <v>348</v>
      </c>
      <c r="O31" s="15">
        <v>0.03</v>
      </c>
      <c r="P31" t="s">
        <v>317</v>
      </c>
      <c r="Q31" t="s">
        <v>248</v>
      </c>
    </row>
    <row r="32" spans="1:17" ht="16.5" x14ac:dyDescent="0.35">
      <c r="G32" t="s">
        <v>82</v>
      </c>
      <c r="H32" t="s">
        <v>81</v>
      </c>
      <c r="I32">
        <v>5.0999999999999996</v>
      </c>
      <c r="J32" t="s">
        <v>41</v>
      </c>
      <c r="K32" t="s">
        <v>436</v>
      </c>
      <c r="M32" t="s">
        <v>349</v>
      </c>
      <c r="N32" t="s">
        <v>350</v>
      </c>
      <c r="O32" s="15">
        <v>2.1999999999999999E-2</v>
      </c>
      <c r="P32" t="s">
        <v>317</v>
      </c>
      <c r="Q32" t="s">
        <v>248</v>
      </c>
    </row>
    <row r="33" spans="7:17" ht="16.5" x14ac:dyDescent="0.35">
      <c r="G33" t="s">
        <v>80</v>
      </c>
      <c r="H33" t="s">
        <v>79</v>
      </c>
      <c r="I33">
        <v>0.35599999999999998</v>
      </c>
      <c r="J33" t="s">
        <v>72</v>
      </c>
      <c r="K33" t="s">
        <v>436</v>
      </c>
      <c r="M33" t="s">
        <v>351</v>
      </c>
      <c r="N33" t="s">
        <v>352</v>
      </c>
      <c r="O33" s="15">
        <v>0.03</v>
      </c>
      <c r="P33" t="s">
        <v>317</v>
      </c>
      <c r="Q33" t="s">
        <v>248</v>
      </c>
    </row>
    <row r="34" spans="7:17" ht="16.5" x14ac:dyDescent="0.35">
      <c r="G34" t="s">
        <v>78</v>
      </c>
      <c r="H34" s="8" t="s">
        <v>118</v>
      </c>
      <c r="I34">
        <v>7</v>
      </c>
      <c r="K34" t="s">
        <v>248</v>
      </c>
      <c r="M34" t="s">
        <v>353</v>
      </c>
      <c r="N34" t="s">
        <v>354</v>
      </c>
      <c r="O34" s="15">
        <v>3.1300000000000001E-2</v>
      </c>
      <c r="P34" t="s">
        <v>317</v>
      </c>
      <c r="Q34" t="s">
        <v>248</v>
      </c>
    </row>
    <row r="35" spans="7:17" ht="16.5" x14ac:dyDescent="0.35">
      <c r="G35" t="s">
        <v>77</v>
      </c>
      <c r="H35" s="8" t="s">
        <v>118</v>
      </c>
      <c r="I35">
        <v>6</v>
      </c>
      <c r="K35" t="s">
        <v>248</v>
      </c>
      <c r="M35" t="s">
        <v>355</v>
      </c>
      <c r="N35" t="s">
        <v>356</v>
      </c>
      <c r="O35" s="15">
        <v>0.03</v>
      </c>
      <c r="P35" t="s">
        <v>317</v>
      </c>
      <c r="Q35" t="s">
        <v>248</v>
      </c>
    </row>
    <row r="36" spans="7:17" x14ac:dyDescent="0.35">
      <c r="G36" t="s">
        <v>414</v>
      </c>
      <c r="H36" t="s">
        <v>415</v>
      </c>
      <c r="I36" s="1">
        <v>1E-4</v>
      </c>
      <c r="O36" s="15"/>
    </row>
    <row r="37" spans="7:17" x14ac:dyDescent="0.35">
      <c r="G37" t="s">
        <v>76</v>
      </c>
      <c r="H37" t="s">
        <v>75</v>
      </c>
      <c r="I37">
        <v>16.5</v>
      </c>
      <c r="J37" t="s">
        <v>41</v>
      </c>
      <c r="K37" t="s">
        <v>436</v>
      </c>
      <c r="O37" s="15"/>
    </row>
    <row r="38" spans="7:17" ht="16.5" x14ac:dyDescent="0.35">
      <c r="G38" t="s">
        <v>74</v>
      </c>
      <c r="H38" t="s">
        <v>73</v>
      </c>
      <c r="I38" s="1">
        <v>4.8000000000000001E-5</v>
      </c>
      <c r="J38" t="s">
        <v>72</v>
      </c>
      <c r="K38" t="s">
        <v>436</v>
      </c>
      <c r="M38" t="s">
        <v>357</v>
      </c>
      <c r="N38" t="s">
        <v>358</v>
      </c>
      <c r="O38" s="15">
        <v>2.1700000000000001E-2</v>
      </c>
      <c r="P38" t="s">
        <v>317</v>
      </c>
      <c r="Q38" t="s">
        <v>248</v>
      </c>
    </row>
    <row r="39" spans="7:17" ht="16.5" x14ac:dyDescent="0.35">
      <c r="G39" t="s">
        <v>71</v>
      </c>
      <c r="H39" s="8" t="s">
        <v>119</v>
      </c>
      <c r="I39">
        <v>7</v>
      </c>
      <c r="K39" t="s">
        <v>248</v>
      </c>
      <c r="M39" t="s">
        <v>359</v>
      </c>
      <c r="N39" t="s">
        <v>360</v>
      </c>
      <c r="O39" s="15">
        <v>2.4E-2</v>
      </c>
      <c r="P39" t="s">
        <v>317</v>
      </c>
      <c r="Q39" t="s">
        <v>248</v>
      </c>
    </row>
    <row r="40" spans="7:17" ht="16.5" x14ac:dyDescent="0.35">
      <c r="G40" t="s">
        <v>70</v>
      </c>
      <c r="H40" s="8" t="s">
        <v>119</v>
      </c>
      <c r="I40">
        <v>5.8</v>
      </c>
      <c r="K40" t="s">
        <v>248</v>
      </c>
      <c r="M40" t="s">
        <v>361</v>
      </c>
      <c r="N40" t="s">
        <v>362</v>
      </c>
      <c r="O40" s="15">
        <v>2.6800000000000001E-2</v>
      </c>
      <c r="P40" t="s">
        <v>317</v>
      </c>
      <c r="Q40" t="s">
        <v>248</v>
      </c>
    </row>
    <row r="41" spans="7:17" ht="16.5" x14ac:dyDescent="0.35">
      <c r="G41" t="s">
        <v>299</v>
      </c>
      <c r="H41" t="s">
        <v>298</v>
      </c>
      <c r="I41">
        <f>10^-9.25</f>
        <v>5.6234132519034889E-10</v>
      </c>
      <c r="J41" t="s">
        <v>291</v>
      </c>
      <c r="K41" t="s">
        <v>248</v>
      </c>
      <c r="M41" t="s">
        <v>363</v>
      </c>
      <c r="N41" t="s">
        <v>364</v>
      </c>
      <c r="O41" s="15">
        <v>2.5000000000000001E-2</v>
      </c>
      <c r="P41" t="s">
        <v>317</v>
      </c>
      <c r="Q41" t="s">
        <v>248</v>
      </c>
    </row>
    <row r="42" spans="7:17" ht="16.5" x14ac:dyDescent="0.35">
      <c r="M42" t="s">
        <v>365</v>
      </c>
      <c r="N42" t="s">
        <v>366</v>
      </c>
      <c r="O42" s="15">
        <v>3.1300000000000001E-2</v>
      </c>
      <c r="P42" t="s">
        <v>317</v>
      </c>
      <c r="Q42" t="s">
        <v>248</v>
      </c>
    </row>
    <row r="43" spans="7:17" ht="16.5" x14ac:dyDescent="0.35">
      <c r="M43" t="s">
        <v>367</v>
      </c>
      <c r="N43" t="s">
        <v>368</v>
      </c>
      <c r="O43" s="15">
        <v>1.5599999999999999E-2</v>
      </c>
      <c r="P43" t="s">
        <v>317</v>
      </c>
      <c r="Q43" t="s">
        <v>248</v>
      </c>
    </row>
    <row r="44" spans="7:17" ht="16.5" x14ac:dyDescent="0.35">
      <c r="M44" t="s">
        <v>369</v>
      </c>
      <c r="N44" t="s">
        <v>370</v>
      </c>
      <c r="O44" s="15">
        <v>4.2857142857142859E-3</v>
      </c>
      <c r="P44" t="s">
        <v>320</v>
      </c>
      <c r="Q44" t="s">
        <v>248</v>
      </c>
    </row>
    <row r="45" spans="7:17" ht="16.5" x14ac:dyDescent="0.35">
      <c r="M45" t="s">
        <v>371</v>
      </c>
      <c r="N45" t="s">
        <v>356</v>
      </c>
      <c r="O45" s="15">
        <v>7.0000000000000001E-3</v>
      </c>
      <c r="P45" t="s">
        <v>320</v>
      </c>
      <c r="Q45" t="s">
        <v>248</v>
      </c>
    </row>
    <row r="46" spans="7:17" x14ac:dyDescent="0.35">
      <c r="M46" t="s">
        <v>139</v>
      </c>
      <c r="O46">
        <v>0.95</v>
      </c>
      <c r="Q46" t="s">
        <v>248</v>
      </c>
    </row>
    <row r="47" spans="7:17" x14ac:dyDescent="0.35">
      <c r="M47" t="s">
        <v>191</v>
      </c>
      <c r="N47" t="s">
        <v>206</v>
      </c>
      <c r="O47" s="9">
        <v>0.39405592854395399</v>
      </c>
      <c r="Q47" t="s">
        <v>250</v>
      </c>
    </row>
    <row r="48" spans="7:17" x14ac:dyDescent="0.35">
      <c r="M48" t="s">
        <v>190</v>
      </c>
      <c r="N48" t="s">
        <v>205</v>
      </c>
      <c r="O48" s="9">
        <v>0.13964187008471601</v>
      </c>
      <c r="Q48" t="s">
        <v>250</v>
      </c>
    </row>
    <row r="49" spans="13:17" x14ac:dyDescent="0.35">
      <c r="M49" t="s">
        <v>189</v>
      </c>
      <c r="N49" t="s">
        <v>204</v>
      </c>
      <c r="O49" s="9">
        <v>0.194150988496746</v>
      </c>
      <c r="Q49" t="s">
        <v>250</v>
      </c>
    </row>
    <row r="50" spans="13:17" x14ac:dyDescent="0.35">
      <c r="M50" t="s">
        <v>188</v>
      </c>
      <c r="N50" t="s">
        <v>203</v>
      </c>
      <c r="O50" s="9">
        <v>0.202825870752467</v>
      </c>
      <c r="Q50" t="s">
        <v>250</v>
      </c>
    </row>
    <row r="51" spans="13:17" x14ac:dyDescent="0.35">
      <c r="M51" t="s">
        <v>202</v>
      </c>
      <c r="N51" t="s">
        <v>207</v>
      </c>
      <c r="O51" s="9">
        <v>6.3819803231766198E-2</v>
      </c>
      <c r="Q51" t="s">
        <v>250</v>
      </c>
    </row>
    <row r="52" spans="13:17" x14ac:dyDescent="0.35">
      <c r="M52" t="s">
        <v>187</v>
      </c>
      <c r="N52" t="s">
        <v>186</v>
      </c>
      <c r="O52" s="20">
        <v>5.5055388903508104E-3</v>
      </c>
      <c r="Q52" t="s">
        <v>250</v>
      </c>
    </row>
    <row r="53" spans="13:17" x14ac:dyDescent="0.35">
      <c r="M53" t="s">
        <v>192</v>
      </c>
      <c r="O53" s="21">
        <v>0.1744</v>
      </c>
      <c r="P53" t="s">
        <v>378</v>
      </c>
      <c r="Q53" t="s">
        <v>256</v>
      </c>
    </row>
    <row r="54" spans="13:17" x14ac:dyDescent="0.35">
      <c r="M54" t="s">
        <v>138</v>
      </c>
      <c r="O54" s="21">
        <v>0.06</v>
      </c>
      <c r="P54" t="s">
        <v>379</v>
      </c>
      <c r="Q54" t="s">
        <v>248</v>
      </c>
    </row>
    <row r="55" spans="13:17" x14ac:dyDescent="0.35">
      <c r="M55" t="s">
        <v>60</v>
      </c>
      <c r="O55" s="21">
        <v>4.7E-2</v>
      </c>
      <c r="P55" t="s">
        <v>380</v>
      </c>
      <c r="Q55" t="s">
        <v>248</v>
      </c>
    </row>
    <row r="56" spans="13:17" x14ac:dyDescent="0.35">
      <c r="M56" t="s">
        <v>59</v>
      </c>
      <c r="O56" s="21">
        <v>4.2000000000000003E-2</v>
      </c>
      <c r="P56" t="s">
        <v>381</v>
      </c>
      <c r="Q56" t="s">
        <v>248</v>
      </c>
    </row>
    <row r="57" spans="13:17" x14ac:dyDescent="0.35">
      <c r="M57" t="s">
        <v>58</v>
      </c>
      <c r="O57">
        <v>5.3999999999999999E-2</v>
      </c>
      <c r="P57" t="s">
        <v>382</v>
      </c>
      <c r="Q57" t="s">
        <v>436</v>
      </c>
    </row>
    <row r="58" spans="13:17" x14ac:dyDescent="0.35">
      <c r="M58" t="s">
        <v>57</v>
      </c>
      <c r="O58">
        <v>0.06</v>
      </c>
      <c r="P58" t="s">
        <v>383</v>
      </c>
      <c r="Q58" t="s">
        <v>436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958-4E13-418D-9DFC-9263902B1435}">
  <dimension ref="B3:T8"/>
  <sheetViews>
    <sheetView workbookViewId="0">
      <selection activeCell="D15" sqref="D15"/>
    </sheetView>
  </sheetViews>
  <sheetFormatPr baseColWidth="10" defaultColWidth="11.453125" defaultRowHeight="14.5" x14ac:dyDescent="0.35"/>
  <cols>
    <col min="2" max="2" width="15.54296875" bestFit="1" customWidth="1"/>
    <col min="6" max="6" width="12.81640625" bestFit="1" customWidth="1"/>
    <col min="7" max="7" width="13.7265625" bestFit="1" customWidth="1"/>
  </cols>
  <sheetData>
    <row r="3" spans="2:20" x14ac:dyDescent="0.35">
      <c r="B3" t="s">
        <v>209</v>
      </c>
      <c r="C3" t="s">
        <v>225</v>
      </c>
      <c r="D3" t="s">
        <v>210</v>
      </c>
      <c r="E3" t="s">
        <v>211</v>
      </c>
      <c r="F3" t="s">
        <v>212</v>
      </c>
      <c r="G3" t="s">
        <v>213</v>
      </c>
      <c r="H3" t="s">
        <v>214</v>
      </c>
      <c r="I3" t="s">
        <v>215</v>
      </c>
      <c r="J3" t="s">
        <v>216</v>
      </c>
      <c r="K3" t="s">
        <v>217</v>
      </c>
      <c r="L3" t="s">
        <v>218</v>
      </c>
      <c r="M3" t="s">
        <v>219</v>
      </c>
      <c r="N3" t="s">
        <v>220</v>
      </c>
      <c r="O3" t="s">
        <v>229</v>
      </c>
      <c r="P3" t="s">
        <v>221</v>
      </c>
      <c r="Q3" t="s">
        <v>222</v>
      </c>
      <c r="R3" t="s">
        <v>223</v>
      </c>
      <c r="S3" t="s">
        <v>224</v>
      </c>
    </row>
    <row r="4" spans="2:20" x14ac:dyDescent="0.35">
      <c r="B4" t="s">
        <v>232</v>
      </c>
      <c r="C4" s="10">
        <v>5.0999999999999997E-2</v>
      </c>
      <c r="D4" s="10">
        <v>8.7999999999999995E-2</v>
      </c>
      <c r="E4" s="10">
        <v>0.01</v>
      </c>
      <c r="F4" s="10">
        <v>6.6000000000000003E-2</v>
      </c>
      <c r="G4" s="10">
        <v>3.7999999999999999E-2</v>
      </c>
      <c r="H4" s="10">
        <v>5.5E-2</v>
      </c>
      <c r="I4" s="10">
        <v>5.7000000000000002E-2</v>
      </c>
      <c r="J4" s="10">
        <v>2.1999999999999999E-2</v>
      </c>
      <c r="K4" s="10">
        <v>9.9000000000000005E-2</v>
      </c>
      <c r="L4" s="10">
        <v>5.3999999999999999E-2</v>
      </c>
      <c r="M4" s="10">
        <v>7.5999999999999998E-2</v>
      </c>
      <c r="N4" s="10">
        <v>6.2E-2</v>
      </c>
      <c r="O4" s="10">
        <v>9.4E-2</v>
      </c>
      <c r="P4" s="10">
        <v>2.5000000000000001E-2</v>
      </c>
      <c r="Q4" s="10">
        <v>9.1999999999999998E-2</v>
      </c>
      <c r="R4" s="10">
        <v>0.09</v>
      </c>
      <c r="S4" s="10">
        <v>2.3E-2</v>
      </c>
      <c r="T4" t="s">
        <v>227</v>
      </c>
    </row>
    <row r="5" spans="2:20" x14ac:dyDescent="0.35">
      <c r="B5" t="s">
        <v>233</v>
      </c>
      <c r="C5" s="10">
        <v>2.02020202020202E-2</v>
      </c>
      <c r="D5" s="10">
        <v>4.0404040404040401E-2</v>
      </c>
      <c r="E5" s="10">
        <v>1.01010101010101E-2</v>
      </c>
      <c r="F5" s="10">
        <v>1.01010101010101E-2</v>
      </c>
      <c r="G5" s="10">
        <v>2.02020202020202E-2</v>
      </c>
      <c r="H5" s="10">
        <v>6.0606060606060601E-2</v>
      </c>
      <c r="I5" s="10">
        <v>4.0404040404040401E-2</v>
      </c>
      <c r="J5" s="10">
        <v>1.01010101010101E-2</v>
      </c>
      <c r="K5" s="10">
        <v>0.12121212121212099</v>
      </c>
      <c r="L5" s="10">
        <v>0.15151515151515199</v>
      </c>
      <c r="M5" s="10">
        <v>4.0404040404040401E-2</v>
      </c>
      <c r="N5" s="10">
        <v>3.03030303030303E-2</v>
      </c>
      <c r="O5" s="10">
        <v>6.0606060606060601E-2</v>
      </c>
      <c r="P5" s="10">
        <v>1.01010101010101E-2</v>
      </c>
      <c r="Q5" s="10">
        <v>0.35353535353535398</v>
      </c>
      <c r="R5" s="10">
        <v>1.01010101010101E-2</v>
      </c>
      <c r="S5" s="10">
        <v>1.01010101010101E-2</v>
      </c>
      <c r="T5" t="s">
        <v>227</v>
      </c>
    </row>
    <row r="6" spans="2:20" x14ac:dyDescent="0.35">
      <c r="B6" t="s">
        <v>226</v>
      </c>
      <c r="C6" s="10">
        <v>5.0137121306855797E-2</v>
      </c>
      <c r="D6" s="10">
        <v>7.5400623267411898E-2</v>
      </c>
      <c r="E6" s="10">
        <v>5.0456059895082103E-2</v>
      </c>
      <c r="F6" s="10">
        <v>6.8945088333360202E-2</v>
      </c>
      <c r="G6" s="10">
        <v>4.5650685482722698E-2</v>
      </c>
      <c r="H6" s="10">
        <v>4.47376990116123E-2</v>
      </c>
      <c r="I6" s="10">
        <v>5.9211642248962797E-2</v>
      </c>
      <c r="J6" s="10">
        <v>2.2620125074441701E-2</v>
      </c>
      <c r="K6" s="10">
        <v>9.3949205067854993E-2</v>
      </c>
      <c r="L6" s="10">
        <v>4.9600521989552802E-2</v>
      </c>
      <c r="M6" s="10">
        <v>7.1695066975865404E-2</v>
      </c>
      <c r="N6" s="10">
        <v>7.6839561261342698E-2</v>
      </c>
      <c r="O6" s="10">
        <v>7.1716857811085902E-2</v>
      </c>
      <c r="P6" s="10">
        <v>1.72068358840579E-2</v>
      </c>
      <c r="Q6" s="10">
        <v>0.105715760840631</v>
      </c>
      <c r="R6" s="10">
        <v>7.8799374503980002E-2</v>
      </c>
      <c r="S6" s="10">
        <v>1.7317771045180098E-2</v>
      </c>
      <c r="T6" t="s">
        <v>227</v>
      </c>
    </row>
    <row r="7" spans="2:20" x14ac:dyDescent="0.35">
      <c r="B7" t="s">
        <v>228</v>
      </c>
      <c r="C7">
        <v>174</v>
      </c>
      <c r="D7">
        <v>89</v>
      </c>
      <c r="E7">
        <v>133</v>
      </c>
      <c r="F7">
        <v>146</v>
      </c>
      <c r="G7">
        <v>147</v>
      </c>
      <c r="H7">
        <v>105</v>
      </c>
      <c r="I7">
        <v>119</v>
      </c>
      <c r="J7">
        <v>89</v>
      </c>
      <c r="K7">
        <v>75</v>
      </c>
      <c r="L7">
        <v>115</v>
      </c>
      <c r="M7">
        <v>117</v>
      </c>
      <c r="N7">
        <v>131</v>
      </c>
      <c r="O7">
        <v>131</v>
      </c>
      <c r="P7">
        <v>117</v>
      </c>
      <c r="Q7">
        <v>146</v>
      </c>
      <c r="R7">
        <v>132</v>
      </c>
      <c r="S7">
        <v>155</v>
      </c>
      <c r="T7" t="s">
        <v>230</v>
      </c>
    </row>
    <row r="8" spans="2:20" x14ac:dyDescent="0.35">
      <c r="B8" t="s">
        <v>231</v>
      </c>
      <c r="C8">
        <v>176</v>
      </c>
      <c r="D8">
        <v>96</v>
      </c>
      <c r="E8">
        <v>96</v>
      </c>
      <c r="F8">
        <v>224</v>
      </c>
      <c r="G8">
        <v>144</v>
      </c>
      <c r="H8">
        <v>80</v>
      </c>
      <c r="I8">
        <v>128</v>
      </c>
      <c r="J8">
        <v>96</v>
      </c>
      <c r="K8">
        <v>48</v>
      </c>
      <c r="L8">
        <v>176</v>
      </c>
      <c r="M8">
        <v>192</v>
      </c>
      <c r="N8">
        <v>240</v>
      </c>
      <c r="O8">
        <v>240</v>
      </c>
      <c r="P8">
        <v>192</v>
      </c>
      <c r="Q8">
        <v>144</v>
      </c>
      <c r="R8">
        <v>96</v>
      </c>
      <c r="S8">
        <v>160</v>
      </c>
      <c r="T8" t="s">
        <v>234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Compounds</vt:lpstr>
      <vt:lpstr>Feed</vt:lpstr>
      <vt:lpstr>ReactionMatrixFull</vt:lpstr>
      <vt:lpstr>Parameters</vt:lpstr>
      <vt:lpstr>AA profile</vt:lpstr>
      <vt:lpstr>Parameters!bbib29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Saavedra del Oso</dc:creator>
  <cp:lastModifiedBy>lucas</cp:lastModifiedBy>
  <dcterms:created xsi:type="dcterms:W3CDTF">2020-11-07T21:23:23Z</dcterms:created>
  <dcterms:modified xsi:type="dcterms:W3CDTF">2022-08-30T08:12:08Z</dcterms:modified>
</cp:coreProperties>
</file>