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B5032454-196F-428E-98FE-9FA26674CEC0}" xr6:coauthVersionLast="47" xr6:coauthVersionMax="47" xr10:uidLastSave="{00000000-0000-0000-0000-000000000000}"/>
  <bookViews>
    <workbookView xWindow="-110" yWindow="-110" windowWidth="19420" windowHeight="10300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r:id="rId13"/>
    <sheet name="Grind_and_starch_decantation" sheetId="124" r:id="rId14"/>
    <sheet name="Drying" sheetId="140" r:id="rId15"/>
    <sheet name="Starch_processing" sheetId="141" r:id="rId16"/>
    <sheet name="PHA_yield_reactor" sheetId="145" r:id="rId17"/>
    <sheet name="Lactic Acid fermentation " sheetId="142" r:id="rId18"/>
    <sheet name="Polymerisation" sheetId="143" r:id="rId19"/>
    <sheet name="help_unit" sheetId="129" r:id="rId20"/>
    <sheet name="Microwave assisted extraction" sheetId="125" r:id="rId21"/>
    <sheet name="ultra sound assisted extraction" sheetId="133" r:id="rId22"/>
    <sheet name="Solvent recovery" sheetId="132" r:id="rId23"/>
    <sheet name="Solvent Recovery 2" sheetId="134" r:id="rId24"/>
    <sheet name="Yeast Fermentation" sheetId="127" r:id="rId25"/>
    <sheet name="Anaerobic Digestor" sheetId="126" r:id="rId26"/>
    <sheet name="elek Generator" sheetId="128" r:id="rId27"/>
    <sheet name="steam generator" sheetId="131" r:id="rId28"/>
  </sheets>
  <definedNames>
    <definedName name="ComponentsList">Systemblatt!$F$5:$F$38</definedName>
    <definedName name="DynamicList">IF(Uncertainty!$L$21=DataBank!$Y$23,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<sst xmlns="http://schemas.openxmlformats.org/spreadsheetml/2006/main" count="3028" uniqueCount="500">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</sst>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6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20" borderId="5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600984</xdr:colOff>
      <xdr:row>35</xdr:row>
      <xdr:rowOff>64497</xdr:rowOff>
    </xdr:from>
    <xdr:to>
      <xdr:col>2</xdr:col>
      <xdr:colOff>229962</xdr:colOff>
      <xdr:row>59</xdr:row>
      <xdr:rowOff>46718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600984" y="6532426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oi.org/10.1007/s13399-021-01860-9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www.sciencedirect.com/science/article/pii/0376738894000611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82" zoomScaleNormal="82" workbookViewId="0">
      <selection activeCell="E9" sqref="E9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401" t="s">
        <v>29</v>
      </c>
      <c r="C3" s="402"/>
      <c r="D3" s="403"/>
      <c r="F3" s="320" t="s">
        <v>32</v>
      </c>
      <c r="G3" s="321"/>
      <c r="H3" s="321"/>
      <c r="I3" s="321"/>
      <c r="J3" s="321"/>
      <c r="K3" s="322"/>
      <c r="L3" s="14"/>
      <c r="M3" s="14"/>
      <c r="N3" s="407" t="s">
        <v>35</v>
      </c>
      <c r="O3" s="408"/>
      <c r="P3" s="409"/>
      <c r="Q3" s="14"/>
      <c r="R3" s="14"/>
      <c r="S3" s="410" t="s">
        <v>39</v>
      </c>
      <c r="T3" s="411"/>
      <c r="U3" s="411"/>
      <c r="V3" s="412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99"/>
      <c r="X18" s="399"/>
      <c r="Y18" s="399"/>
      <c r="Z18" s="400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97"/>
      <c r="Z19" s="398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97"/>
      <c r="Z20" s="398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 t="s">
        <v>484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97"/>
      <c r="Z21" s="398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97"/>
      <c r="Z22" s="398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13"/>
      <c r="U23" s="413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04" t="s">
        <v>133</v>
      </c>
      <c r="O30" s="405"/>
      <c r="P30" s="406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404" t="s">
        <v>140</v>
      </c>
      <c r="T31" s="405"/>
      <c r="U31" s="405"/>
      <c r="V31" s="405"/>
      <c r="W31" s="406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7" t="s">
        <v>287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100039"/>
  <sheetViews>
    <sheetView topLeftCell="B1" zoomScale="70" zoomScaleNormal="70" workbookViewId="0">
      <selection activeCell="Y16" sqref="Y16:Y25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3" spans="1:25" x14ac:dyDescent="0.35">
      <c r="Y13" t="s">
        <v>287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5:25" x14ac:dyDescent="0.35">
      <c r="E17" t="s">
        <v>473</v>
      </c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5:25" x14ac:dyDescent="0.35">
      <c r="E18" t="s">
        <v>474</v>
      </c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5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5:25" x14ac:dyDescent="0.35">
      <c r="G20" t="s">
        <v>129</v>
      </c>
      <c r="H20" t="s">
        <v>137</v>
      </c>
      <c r="R20" t="s">
        <v>247</v>
      </c>
      <c r="Y20" t="s">
        <v>272</v>
      </c>
    </row>
    <row r="21" spans="5:25" x14ac:dyDescent="0.35">
      <c r="G21" t="s">
        <v>225</v>
      </c>
      <c r="H21" t="s">
        <v>288</v>
      </c>
      <c r="Y21" t="s">
        <v>263</v>
      </c>
    </row>
    <row r="22" spans="5:25" x14ac:dyDescent="0.35">
      <c r="G22" t="s">
        <v>291</v>
      </c>
      <c r="Y22" t="s">
        <v>475</v>
      </c>
    </row>
    <row r="23" spans="5:25" x14ac:dyDescent="0.35">
      <c r="Y23" t="s">
        <v>476</v>
      </c>
    </row>
    <row r="24" spans="5:25" x14ac:dyDescent="0.35">
      <c r="Y24" t="s">
        <v>122</v>
      </c>
    </row>
    <row r="25" spans="5:25" x14ac:dyDescent="0.35">
      <c r="Y25" t="s">
        <v>139</v>
      </c>
    </row>
    <row r="35" spans="2:5" x14ac:dyDescent="0.35">
      <c r="B35" t="s">
        <v>219</v>
      </c>
    </row>
    <row r="40" spans="2:5" x14ac:dyDescent="0.35">
      <c r="C40" t="s">
        <v>480</v>
      </c>
      <c r="E40" t="s">
        <v>481</v>
      </c>
    </row>
    <row r="41" spans="2:5" x14ac:dyDescent="0.35">
      <c r="C41">
        <v>1</v>
      </c>
    </row>
    <row r="42" spans="2:5" x14ac:dyDescent="0.35">
      <c r="C42">
        <v>2</v>
      </c>
    </row>
    <row r="43" spans="2:5" x14ac:dyDescent="0.35">
      <c r="C43">
        <v>3</v>
      </c>
    </row>
    <row r="44" spans="2:5" x14ac:dyDescent="0.35">
      <c r="C44">
        <v>4</v>
      </c>
    </row>
    <row r="45" spans="2:5" x14ac:dyDescent="0.35">
      <c r="C45">
        <v>5</v>
      </c>
    </row>
    <row r="46" spans="2:5" x14ac:dyDescent="0.35">
      <c r="C46">
        <v>6</v>
      </c>
    </row>
    <row r="47" spans="2:5" x14ac:dyDescent="0.35">
      <c r="C47">
        <v>7</v>
      </c>
    </row>
    <row r="48" spans="2:5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8" t="s">
        <v>76</v>
      </c>
      <c r="T8" s="419"/>
      <c r="U8" s="420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18" t="s">
        <v>7</v>
      </c>
      <c r="AI8" s="419"/>
      <c r="AJ8" s="42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L25" sqref="L25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  <col min="10" max="10" width="13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37" t="s">
        <v>99</v>
      </c>
      <c r="D5" s="438"/>
      <c r="E5" s="438"/>
      <c r="F5" s="438"/>
      <c r="G5" s="438"/>
      <c r="H5" s="438"/>
      <c r="I5" s="438"/>
      <c r="J5" s="438"/>
      <c r="K5" s="438"/>
      <c r="L5" s="438"/>
      <c r="M5" s="438"/>
      <c r="N5" s="438"/>
      <c r="O5" s="438"/>
      <c r="P5" s="438"/>
      <c r="Q5" s="439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 t="s">
        <v>483</v>
      </c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40" t="s">
        <v>102</v>
      </c>
      <c r="E5" s="441"/>
      <c r="F5" s="441"/>
      <c r="G5" s="441"/>
      <c r="H5" s="441"/>
      <c r="I5" s="441"/>
      <c r="J5" s="441"/>
      <c r="K5" s="441"/>
      <c r="L5" s="441"/>
      <c r="M5" s="441"/>
      <c r="N5" s="441"/>
      <c r="O5" s="442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43" t="s">
        <v>240</v>
      </c>
      <c r="D22" s="444"/>
      <c r="E22" s="444"/>
      <c r="F22" s="44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46" t="s">
        <v>111</v>
      </c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448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tabSelected="1" zoomScale="70" zoomScaleNormal="70" workbookViewId="0">
      <selection activeCell="G3" sqref="G3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7.7265625" customWidth="1"/>
    <col min="5" max="5" width="12.7265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49" t="s">
        <v>248</v>
      </c>
      <c r="C2" s="450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8" t="s">
        <v>487</v>
      </c>
      <c r="C3" s="262" t="s">
        <v>473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488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497</v>
      </c>
      <c r="C5" s="290" t="s">
        <v>281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79" t="s">
        <v>498</v>
      </c>
      <c r="C6" s="262" t="str">
        <f xml:space="preserve"> IF(C3 ="True", "False","True")</f>
        <v>False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499</v>
      </c>
      <c r="C7" s="289">
        <v>100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284</v>
      </c>
      <c r="C12" s="11"/>
      <c r="D12" s="381" t="s">
        <v>458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280</v>
      </c>
      <c r="C13" s="11"/>
      <c r="D13" s="383" t="s">
        <v>496</v>
      </c>
      <c r="E13" s="461" t="s">
        <v>495</v>
      </c>
      <c r="F13" s="459"/>
      <c r="G13" s="459"/>
      <c r="H13" s="459"/>
      <c r="I13" s="459"/>
      <c r="J13" s="289"/>
      <c r="K13" s="11"/>
    </row>
    <row r="14" spans="1:17" x14ac:dyDescent="0.35">
      <c r="A14" s="11"/>
      <c r="B14" s="222">
        <v>1</v>
      </c>
      <c r="C14" s="11"/>
      <c r="D14" s="222">
        <v>11</v>
      </c>
      <c r="E14" s="292" t="s">
        <v>14</v>
      </c>
      <c r="F14" s="293" t="s">
        <v>170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 x14ac:dyDescent="0.35">
      <c r="A15" s="11"/>
      <c r="B15" s="172">
        <v>0.5</v>
      </c>
      <c r="C15" s="11"/>
      <c r="D15" s="172">
        <v>33</v>
      </c>
      <c r="E15" s="325" t="s">
        <v>4</v>
      </c>
      <c r="F15" s="460"/>
      <c r="G15" s="460"/>
      <c r="H15" s="460"/>
      <c r="I15" s="460"/>
      <c r="J15" s="462"/>
      <c r="K15" s="11"/>
      <c r="M15" s="258"/>
      <c r="N15" s="388"/>
      <c r="O15" s="258"/>
      <c r="P15" s="258"/>
      <c r="Q15" s="258"/>
    </row>
    <row r="16" spans="1:17" x14ac:dyDescent="0.35">
      <c r="A16" s="11"/>
      <c r="B16" s="172">
        <v>0</v>
      </c>
      <c r="C16" s="11"/>
      <c r="D16" s="172"/>
      <c r="E16" s="325"/>
      <c r="F16" s="460"/>
      <c r="G16" s="460"/>
      <c r="H16" s="460"/>
      <c r="I16" s="460"/>
      <c r="J16" s="462"/>
      <c r="K16" s="11"/>
    </row>
    <row r="17" spans="1:25" x14ac:dyDescent="0.35">
      <c r="A17" s="11"/>
      <c r="B17" s="172">
        <v>-0.5</v>
      </c>
      <c r="C17" s="11"/>
      <c r="D17" s="172"/>
      <c r="E17" s="325"/>
      <c r="F17" s="460"/>
      <c r="G17" s="460"/>
      <c r="H17" s="460"/>
      <c r="I17" s="460"/>
      <c r="J17" s="462"/>
      <c r="K17" s="11"/>
      <c r="L17" s="172" t="s">
        <v>272</v>
      </c>
    </row>
    <row r="18" spans="1:25" x14ac:dyDescent="0.35">
      <c r="A18" s="11"/>
      <c r="B18" s="172">
        <v>-1</v>
      </c>
      <c r="C18" s="11"/>
      <c r="D18" s="172"/>
      <c r="E18" s="325"/>
      <c r="F18" s="460"/>
      <c r="G18" s="460"/>
      <c r="H18" s="460"/>
      <c r="I18" s="460"/>
      <c r="J18" s="462"/>
      <c r="K18" s="11"/>
      <c r="L18" s="172" t="s">
        <v>263</v>
      </c>
    </row>
    <row r="19" spans="1:25" x14ac:dyDescent="0.35">
      <c r="A19" s="11"/>
      <c r="B19" s="172"/>
      <c r="C19" s="11"/>
      <c r="D19" s="172"/>
      <c r="E19" s="325"/>
      <c r="F19" s="460"/>
      <c r="G19" s="460"/>
      <c r="H19" s="460"/>
      <c r="I19" s="460"/>
      <c r="J19" s="462"/>
      <c r="K19" s="11"/>
      <c r="L19" s="172" t="s">
        <v>475</v>
      </c>
    </row>
    <row r="20" spans="1:25" x14ac:dyDescent="0.35">
      <c r="A20" s="11"/>
      <c r="B20" s="172"/>
      <c r="C20" s="11"/>
      <c r="D20" s="172"/>
      <c r="E20" s="325"/>
      <c r="F20" s="460"/>
      <c r="G20" s="460"/>
      <c r="H20" s="460"/>
      <c r="I20" s="460"/>
      <c r="J20" s="462"/>
      <c r="K20" s="11"/>
      <c r="L20" s="172" t="s">
        <v>476</v>
      </c>
    </row>
    <row r="21" spans="1:25" ht="15" thickBot="1" x14ac:dyDescent="0.4">
      <c r="A21" s="11"/>
      <c r="B21" s="173"/>
      <c r="C21" s="11"/>
      <c r="D21" s="173"/>
      <c r="E21" s="393"/>
      <c r="F21" s="294"/>
      <c r="G21" s="294"/>
      <c r="H21" s="294"/>
      <c r="I21" s="294"/>
      <c r="J21" s="463"/>
      <c r="K21" s="11"/>
      <c r="L21" s="172" t="s">
        <v>273</v>
      </c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52" t="s">
        <v>482</v>
      </c>
      <c r="V22" s="452"/>
      <c r="W22" s="452"/>
      <c r="X22" s="452"/>
      <c r="Y22" s="452"/>
    </row>
    <row r="23" spans="1:25" ht="15" thickBot="1" x14ac:dyDescent="0.4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52"/>
      <c r="V23" s="452"/>
      <c r="W23" s="452"/>
      <c r="X23" s="452"/>
      <c r="Y23" s="452"/>
    </row>
    <row r="24" spans="1:25" ht="15" thickBot="1" x14ac:dyDescent="0.4">
      <c r="A24" s="11"/>
      <c r="B24" s="382"/>
      <c r="C24" s="382"/>
      <c r="D24" s="449" t="s">
        <v>472</v>
      </c>
      <c r="E24" s="451"/>
      <c r="F24" s="451"/>
      <c r="G24" s="451"/>
      <c r="H24" s="451"/>
      <c r="I24" s="450"/>
      <c r="J24" s="383" t="s">
        <v>470</v>
      </c>
      <c r="K24" s="380" t="s">
        <v>471</v>
      </c>
      <c r="U24" s="452"/>
      <c r="V24" s="452"/>
      <c r="W24" s="452"/>
      <c r="X24" s="452"/>
      <c r="Y24" s="452"/>
    </row>
    <row r="25" spans="1:25" ht="15" thickBot="1" x14ac:dyDescent="0.4">
      <c r="A25" s="11"/>
      <c r="B25" s="384" t="s">
        <v>486</v>
      </c>
      <c r="C25" s="383" t="s">
        <v>489</v>
      </c>
      <c r="D25" s="383" t="s">
        <v>33</v>
      </c>
      <c r="E25" s="383" t="s">
        <v>490</v>
      </c>
      <c r="F25" s="385" t="s">
        <v>491</v>
      </c>
      <c r="G25" s="380" t="s">
        <v>260</v>
      </c>
      <c r="H25" s="383" t="s">
        <v>492</v>
      </c>
      <c r="I25" s="383" t="s">
        <v>262</v>
      </c>
      <c r="J25" s="386" t="s">
        <v>493</v>
      </c>
      <c r="K25" s="458" t="s">
        <v>494</v>
      </c>
      <c r="U25" s="394"/>
      <c r="V25" s="395" t="s">
        <v>477</v>
      </c>
      <c r="W25" s="395" t="s">
        <v>478</v>
      </c>
      <c r="X25" s="395" t="s">
        <v>479</v>
      </c>
      <c r="Y25" s="394"/>
    </row>
    <row r="26" spans="1:25" x14ac:dyDescent="0.35">
      <c r="A26" s="11"/>
      <c r="B26" s="222" t="s">
        <v>271</v>
      </c>
      <c r="C26" s="295">
        <v>220</v>
      </c>
      <c r="D26" s="292" t="s">
        <v>168</v>
      </c>
      <c r="E26" s="297">
        <v>320</v>
      </c>
      <c r="F26" s="295" t="s">
        <v>287</v>
      </c>
      <c r="G26" s="295">
        <v>0.6</v>
      </c>
      <c r="H26" s="288">
        <v>1</v>
      </c>
      <c r="I26" s="295" t="s">
        <v>268</v>
      </c>
      <c r="J26" s="297" t="s">
        <v>461</v>
      </c>
      <c r="K26" s="295" t="s">
        <v>466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273</v>
      </c>
      <c r="C27" s="297">
        <v>11</v>
      </c>
      <c r="D27" s="325" t="s">
        <v>171</v>
      </c>
      <c r="E27" s="297" t="s">
        <v>287</v>
      </c>
      <c r="F27" s="297" t="s">
        <v>287</v>
      </c>
      <c r="G27" s="297">
        <v>0.2</v>
      </c>
      <c r="H27" s="289">
        <v>2</v>
      </c>
      <c r="I27" s="297" t="s">
        <v>268</v>
      </c>
      <c r="J27" s="297" t="s">
        <v>461</v>
      </c>
      <c r="K27" s="297" t="s">
        <v>467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274</v>
      </c>
      <c r="C28" s="297">
        <v>210</v>
      </c>
      <c r="D28" s="325" t="s">
        <v>171</v>
      </c>
      <c r="E28" s="297" t="s">
        <v>287</v>
      </c>
      <c r="F28" s="297">
        <v>1</v>
      </c>
      <c r="G28" s="297">
        <v>0.28000000000000003</v>
      </c>
      <c r="H28" s="289">
        <v>2</v>
      </c>
      <c r="I28" s="297" t="s">
        <v>267</v>
      </c>
      <c r="J28" s="297" t="s">
        <v>461</v>
      </c>
      <c r="K28" s="297" t="s">
        <v>467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 x14ac:dyDescent="0.35">
      <c r="A29" s="11"/>
      <c r="C29" s="297">
        <v>240</v>
      </c>
      <c r="D29" s="325" t="s">
        <v>340</v>
      </c>
      <c r="E29" s="297" t="s">
        <v>287</v>
      </c>
      <c r="F29" s="297">
        <v>7</v>
      </c>
      <c r="G29" s="297">
        <v>0.1</v>
      </c>
      <c r="H29" s="289">
        <v>4</v>
      </c>
      <c r="I29" s="297" t="s">
        <v>268</v>
      </c>
      <c r="J29" s="297" t="s">
        <v>461</v>
      </c>
      <c r="K29" s="297" t="s">
        <v>467</v>
      </c>
      <c r="U29" s="394"/>
      <c r="V29" s="394" t="str">
        <f>IF(OR(L17 = DataBank!$Y$23, L17 = DataBank!$Y$22, L17 = DataBank!$Y$24, L17 =DataBank!$Y$25, L17 = ""),  "NAValue", "ComponentsList")</f>
        <v>ComponentsList</v>
      </c>
      <c r="W29" s="394" t="str">
        <f>IF(L17= DataBank!$Y$17,  "UnitNumbers", "NAValue")</f>
        <v>NAValue</v>
      </c>
      <c r="X29" s="394" t="str">
        <f>IF(OR(L17= DataBank!$Y$20, L17 =DataBank!$Y$19), "ReactionNumbers", "NAValue")</f>
        <v>ReactionNumbers</v>
      </c>
      <c r="Y29" s="394"/>
    </row>
    <row r="30" spans="1:25" x14ac:dyDescent="0.35">
      <c r="A30" s="11"/>
      <c r="C30" s="297">
        <v>600</v>
      </c>
      <c r="D30" s="325" t="s">
        <v>484</v>
      </c>
      <c r="E30" s="297" t="s">
        <v>287</v>
      </c>
      <c r="F30" s="297" t="s">
        <v>287</v>
      </c>
      <c r="G30" s="297">
        <v>0.1</v>
      </c>
      <c r="H30" s="289">
        <v>5</v>
      </c>
      <c r="I30" s="297" t="s">
        <v>268</v>
      </c>
      <c r="J30" s="297" t="s">
        <v>461</v>
      </c>
      <c r="K30" s="297" t="s">
        <v>466</v>
      </c>
      <c r="U30" s="394"/>
      <c r="V30" s="394" t="str">
        <f>IF(OR(L18 = DataBank!$Y$23, L18 = DataBank!$Y$22, L18 = DataBank!$Y$24, L18 =DataBank!$Y$25, L18 = ""),  "NAValue", "ComponentsList")</f>
        <v>ComponentsList</v>
      </c>
      <c r="W30" s="394" t="str">
        <f>IF(L18= DataBank!$Y$17,  "UnitNumbers", "NAValue")</f>
        <v>NAValue</v>
      </c>
      <c r="X30" s="394" t="str">
        <f>IF(OR(L18= DataBank!$Y$20, L18 =DataBank!$Y$19), "ReactionNumbers", "NAValue")</f>
        <v>NAValue</v>
      </c>
      <c r="Y30" s="394"/>
    </row>
    <row r="31" spans="1:25" x14ac:dyDescent="0.35">
      <c r="A31" s="11"/>
      <c r="C31" s="297">
        <v>11</v>
      </c>
      <c r="D31" s="325" t="s">
        <v>287</v>
      </c>
      <c r="E31" s="297" t="s">
        <v>287</v>
      </c>
      <c r="F31" s="297" t="s">
        <v>287</v>
      </c>
      <c r="G31" s="297">
        <v>0.5</v>
      </c>
      <c r="H31" s="289">
        <v>6</v>
      </c>
      <c r="I31" s="297" t="s">
        <v>268</v>
      </c>
      <c r="J31" s="297" t="s">
        <v>461</v>
      </c>
      <c r="K31" s="297" t="s">
        <v>467</v>
      </c>
      <c r="U31" s="394"/>
      <c r="V31" s="394" t="str">
        <f>IF(OR(L19 = DataBank!$Y$23, L19 = DataBank!$Y$22, L19 = DataBank!$Y$24, L19 =DataBank!$Y$25, L19 = ""),  "NAValue", "ComponentsList")</f>
        <v>NAValue</v>
      </c>
      <c r="W31" s="394" t="str">
        <f>IF(L19= DataBank!$Y$17,  "UnitNumbers", "NAValue")</f>
        <v>NAValue</v>
      </c>
      <c r="X31" s="394" t="str">
        <f>IF(OR(L19= DataBank!$Y$20, L19 =DataBank!$Y$19), "ReactionNumbers", "NAValue")</f>
        <v>NAValue</v>
      </c>
      <c r="Y31" s="394"/>
    </row>
    <row r="32" spans="1:25" x14ac:dyDescent="0.35">
      <c r="A32" s="11"/>
      <c r="C32" s="297">
        <v>6000</v>
      </c>
      <c r="D32" s="325" t="s">
        <v>287</v>
      </c>
      <c r="E32" s="297" t="s">
        <v>287</v>
      </c>
      <c r="F32" s="297" t="s">
        <v>287</v>
      </c>
      <c r="G32" s="297">
        <v>0.2</v>
      </c>
      <c r="H32" s="289">
        <v>7</v>
      </c>
      <c r="I32" s="297" t="s">
        <v>268</v>
      </c>
      <c r="J32" s="297" t="s">
        <v>461</v>
      </c>
      <c r="K32" s="297" t="s">
        <v>467</v>
      </c>
      <c r="U32" s="394"/>
      <c r="V32" s="394" t="str">
        <f>IF(OR(L20 = DataBank!$Y$23, L20 = DataBank!$Y$22, L20 = DataBank!$Y$24, L20 =DataBank!$Y$25, L20 = ""),  "NAValue", "ComponentsList")</f>
        <v>NAValue</v>
      </c>
      <c r="W32" s="394" t="str">
        <f>IF(L20= DataBank!$Y$17,  "UnitNumbers", "NAValue")</f>
        <v>NAValue</v>
      </c>
      <c r="X32" s="394" t="str">
        <f>IF(OR(L20= DataBank!$Y$20, L20 =DataBank!$Y$19), "ReactionNumbers", "NAValue")</f>
        <v>NAValue</v>
      </c>
      <c r="Y32" s="394"/>
    </row>
    <row r="33" spans="1:25" s="11" customFormat="1" x14ac:dyDescent="0.35">
      <c r="C33" s="297">
        <v>11</v>
      </c>
      <c r="D33" s="325" t="s">
        <v>168</v>
      </c>
      <c r="E33" s="297" t="s">
        <v>287</v>
      </c>
      <c r="F33" s="297" t="s">
        <v>287</v>
      </c>
      <c r="G33" s="297">
        <v>0.3</v>
      </c>
      <c r="H33" s="289">
        <v>2</v>
      </c>
      <c r="I33" s="297" t="s">
        <v>269</v>
      </c>
      <c r="J33" s="297" t="s">
        <v>461</v>
      </c>
      <c r="K33" s="297" t="s">
        <v>467</v>
      </c>
      <c r="U33" s="394"/>
      <c r="V33" s="394" t="str">
        <f>IF(OR(L21 = DataBank!$Y$23, L21 = DataBank!$Y$22, L21 = DataBank!$Y$24, L21 =DataBank!$Y$25, L21 = ""),  "NAValue", "ComponentsList")</f>
        <v>ComponentsList</v>
      </c>
      <c r="W33" s="394" t="str">
        <f>IF(L21= DataBank!$Y$17,  "UnitNumbers", "NAValue")</f>
        <v>NAValue</v>
      </c>
      <c r="X33" s="394" t="str">
        <f>IF(OR(L21= DataBank!$Y$20, L21 =DataBank!$Y$19), "ReactionNumbers", "NAValue")</f>
        <v>NAValue</v>
      </c>
      <c r="Y33" s="394"/>
    </row>
    <row r="34" spans="1:25" x14ac:dyDescent="0.3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3">
    <mergeCell ref="B2:C2"/>
    <mergeCell ref="D24:I24"/>
    <mergeCell ref="U22:Y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L17:L21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43" t="s">
        <v>248</v>
      </c>
      <c r="C3" s="445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56" t="s">
        <v>273</v>
      </c>
      <c r="C9" s="457"/>
      <c r="D9" s="457"/>
      <c r="E9" s="457"/>
      <c r="F9" s="457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372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53" t="s">
        <v>263</v>
      </c>
      <c r="C46" s="454"/>
      <c r="D46" s="454"/>
      <c r="E46" s="454"/>
      <c r="F46" s="454"/>
      <c r="G46" s="455"/>
      <c r="H46" s="11"/>
      <c r="I46" s="453" t="s">
        <v>278</v>
      </c>
      <c r="J46" s="454"/>
      <c r="K46" s="454"/>
      <c r="L46" s="455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56" t="s">
        <v>273</v>
      </c>
      <c r="C68" s="457"/>
      <c r="D68" s="457"/>
      <c r="E68" s="457"/>
      <c r="F68" s="457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468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374" t="s">
        <v>462</v>
      </c>
      <c r="J88" s="372" t="s">
        <v>464</v>
      </c>
    </row>
    <row r="89" spans="2:10" x14ac:dyDescent="0.35">
      <c r="B89" s="373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K1" zoomScale="75" zoomScaleNormal="47" workbookViewId="0">
      <selection activeCell="AC10" sqref="AC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269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>
        <v>600</v>
      </c>
      <c r="T12" s="121" t="s">
        <v>319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topLeftCell="U1" zoomScale="76" zoomScaleNormal="60" workbookViewId="0">
      <selection activeCell="AF28" sqref="AF2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5.26953125" style="3" bestFit="1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8" t="s">
        <v>76</v>
      </c>
      <c r="T8" s="419"/>
      <c r="U8" s="420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18" t="s">
        <v>7</v>
      </c>
      <c r="AI8" s="419"/>
      <c r="AJ8" s="420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396" t="s">
        <v>485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192</v>
      </c>
      <c r="S10" s="99">
        <v>6000</v>
      </c>
      <c r="T10" s="100" t="s">
        <v>484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484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>
        <v>600</v>
      </c>
      <c r="F11" s="210" t="s">
        <v>176</v>
      </c>
      <c r="G11" s="5"/>
      <c r="H11" s="65" t="s">
        <v>65</v>
      </c>
      <c r="I11" s="101">
        <v>5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171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 t="s">
        <v>168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 t="s">
        <v>319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 x14ac:dyDescent="0.3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 x14ac:dyDescent="0.3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 x14ac:dyDescent="0.3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 x14ac:dyDescent="0.3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 x14ac:dyDescent="0.4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 x14ac:dyDescent="0.4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 x14ac:dyDescent="0.4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 x14ac:dyDescent="0.4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Y25" sqref="Y2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35"/>
      <c r="E6" s="435"/>
      <c r="F6" s="5"/>
      <c r="G6" s="5"/>
      <c r="H6" s="435"/>
      <c r="I6" s="435"/>
      <c r="J6" s="15"/>
      <c r="K6" s="15"/>
      <c r="L6" s="5"/>
      <c r="M6" s="435"/>
      <c r="N6" s="435"/>
      <c r="O6" s="435"/>
      <c r="P6" s="435"/>
      <c r="Q6" s="5"/>
      <c r="R6" s="5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21" t="s">
        <v>70</v>
      </c>
      <c r="N8" s="422"/>
      <c r="O8" s="422"/>
      <c r="P8" s="422"/>
      <c r="Q8" s="423"/>
      <c r="R8" s="5"/>
      <c r="S8" s="415" t="s">
        <v>76</v>
      </c>
      <c r="T8" s="416"/>
      <c r="U8" s="417"/>
      <c r="V8" s="12"/>
      <c r="W8" s="418" t="s">
        <v>106</v>
      </c>
      <c r="X8" s="419"/>
      <c r="Y8" s="419"/>
      <c r="Z8" s="420"/>
      <c r="AA8" s="11"/>
      <c r="AB8" s="418" t="s">
        <v>83</v>
      </c>
      <c r="AC8" s="419"/>
      <c r="AD8" s="419"/>
      <c r="AE8" s="419"/>
      <c r="AF8" s="420"/>
      <c r="AG8" s="11"/>
      <c r="AH8" s="432" t="s">
        <v>5</v>
      </c>
      <c r="AI8" s="433"/>
      <c r="AJ8" s="434"/>
      <c r="AK8" s="94"/>
      <c r="AL8" s="432" t="s">
        <v>6</v>
      </c>
      <c r="AM8" s="433"/>
      <c r="AN8" s="43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2024-02-06T18:21:55Z</dcterms:modified>
</cp:coreProperties>
</file>