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122258A5-68DF-40FD-9161-CFF893704C27}" xr6:coauthVersionLast="47" xr6:coauthVersionMax="47" xr10:uidLastSave="{00000000-0000-0000-0000-000000000000}"/>
  <bookViews>
    <workbookView xWindow="22932" yWindow="-108" windowWidth="23256" windowHeight="12456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r:id="rId13"/>
    <sheet name="Grind_and_starch_decantation" sheetId="124" r:id="rId14"/>
    <sheet name="Drying" sheetId="140" r:id="rId15"/>
    <sheet name="Starch_processing" sheetId="141" r:id="rId16"/>
    <sheet name="Lactic Acid fermentation " sheetId="142" r:id="rId17"/>
    <sheet name="Polymerisation" sheetId="143" r:id="rId18"/>
    <sheet name="help_unit" sheetId="129" r:id="rId19"/>
    <sheet name="Microwave assisted extraction" sheetId="125" r:id="rId20"/>
    <sheet name="ultra sound assisted extraction" sheetId="133" r:id="rId21"/>
    <sheet name="Solvent recovery" sheetId="132" r:id="rId22"/>
    <sheet name="Solvent Recovery 2" sheetId="134" r:id="rId23"/>
    <sheet name="Yeast Fermentation" sheetId="127" r:id="rId24"/>
    <sheet name="Anaerobic Digestor" sheetId="126" r:id="rId25"/>
    <sheet name="elek Generator" sheetId="128" r:id="rId26"/>
    <sheet name="steam generator" sheetId="131" r:id="rId27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44" l="1"/>
  <c r="G28" i="144"/>
  <c r="G26" i="144"/>
  <c r="X27" i="144"/>
  <c r="X28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7" i="144"/>
  <c r="W28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V27" i="144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W26" i="144"/>
  <c r="X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<sst xmlns="http://schemas.openxmlformats.org/spreadsheetml/2006/main" count="2929" uniqueCount="496">
  <si>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</si>
  <si>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</si>
  <si>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</si>
  <si>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</si>
  <si>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</si>
  <si>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</si>
  <si>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</si>
  <si>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</si>
  <si>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</si>
  <si>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</si>
  <si>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</si>
  <si>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</si>
  <si>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</si>
  <si>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</si>
  <si>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</si>
  <si>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</si>
  <si>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</si>
  <si>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</si>
  <si>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</si>
  <si>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</si>
  <si>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</si>
  <si>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</si>
  <si>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</si>
  <si>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</si>
  <si>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</si>
  <si>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</si>
  <si>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</si>
  <si>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</si>
  <si>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</si>
  <si>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</si>
  <si>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</si>
  <si>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</si>
  <si>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</si>
  <si>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</si>
  <si>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</si>
  <si>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</si>
  <si>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</si>
  <si>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</si>
  <si>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</si>
  <si>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</si>
  <si>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</si>
  <si>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</si>
  <si>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</si>
  <si>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</si>
  <si>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</si>
  <si>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</si>
  <si>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</si>
  <si>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</si>
  <si>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</si>
  <si>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</si>
  <si>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</si>
  <si>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</si>
  <si>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</si>
  <si>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</si>
  <si>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</si>
  <si>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</si>
  <si>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</si>
  <si>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</si>
  <si>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</si>
  <si>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</si>
  <si>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</si>
  <si>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</si>
  <si>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</si>
  <si>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</si>
  <si>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</si>
  <si>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</si>
  <si>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</si>
  <si>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</si>
  <si>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</si>
  <si>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</si>
  <si>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</si>
  <si>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</si>
  <si>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</si>
  <si>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</si>
  <si>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</si>
  <si>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</si>
  <si>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</si>
  <si>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</si>
  <si>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</si>
  <si>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</si>
  <si>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</si>
  <si>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</si>
  <si>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</si>
  <si>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</si>
  <si>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</si>
  <si>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</si>
  <si>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</si>
  <si>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</si>
  <si>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</si>
  <si>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</si>
  <si>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</si>
  <si>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</si>
  <si>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</si>
  <si>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</si>
  <si>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</si>
  <si>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</si>
  <si>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</si>
  <si>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</si>
  <si>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</si>
  <si>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</si>
  <si>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</si>
  <si>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</si>
  <si>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</si>
  <si>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</si>
  <si>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</si>
  <si>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</si>
  <si>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</si>
  <si>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</si>
  <si>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</si>
  <si>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</si>
  <si>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</si>
  <si>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</si>
  <si>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</si>
  <si>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</si>
  <si>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</si>
  <si>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</si>
  <si>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</si>
  <si>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</si>
  <si>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</si>
  <si>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</si>
  <si>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</si>
  <si>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</si>
  <si>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</si>
  <si>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</si>
  <si>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</si>
  <si>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</si>
  <si>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</si>
  <si>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</si>
  <si>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</si>
  <si>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</si>
  <si>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</si>
  <si>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</si>
  <si>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</si>
  <si>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</si>
  <si>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</si>
  <si>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</si>
  <si>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</si>
  <si>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</si>
  <si>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</si>
  <si>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</si>
  <si>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</si>
  <si>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</si>
  <si>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</si>
  <si>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</si>
  <si>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</si>
  <si>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</si>
  <si>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</si>
  <si>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</si>
  <si>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</si>
  <si>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</si>
  <si>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</si>
  <si>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</si>
  <si>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</si>
  <si>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</si>
  <si>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</si>
  <si>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</si>
  <si>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</si>
  <si>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</si>
  <si>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</si>
  <si>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</si>
  <si>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</si>
  <si>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</si>
  <si>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</si>
  <si>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</si>
  <si>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</si>
  <si>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</si>
  <si>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</si>
  <si>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</si>
  <si>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</si>
  <si>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</si>
  <si>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</si>
  <si>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</si>
  <si>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</si>
  <si>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</si>
  <si>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</si>
  <si>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</si>
  <si>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</si>
  <si>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</si>
  <si>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</si>
  <si>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</si>
  <si>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</si>
  <si>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</si>
  <si>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</si>
  <si>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</si>
  <si>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</si>
  <si>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</si>
  <si>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</si>
  <si>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</si>
  <si>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</si>
  <si>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</si>
  <si>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</si>
  <si>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</si>
  <si>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</si>
  <si>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</si>
  <si>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</si>
  <si>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</si>
  <si>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</si>
  <si>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</si>
  <si>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</si>
  <si>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</si>
  <si>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</si>
  <si>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</si>
  <si>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</si>
  <si>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</si>
  <si>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</si>
  <si>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</si>
  <si>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</si>
  <si>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</si>
  <si>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</si>
  <si>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</si>
  <si>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</si>
  <si>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</si>
  <si>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</si>
  <si>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</si>
  <si>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</si>
  <si>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</si>
  <si>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</si>
  <si>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</si>
  <si>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</si>
  <si>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</si>
  <si>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</si>
  <si>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</si>
  <si>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</si>
  <si>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</si>
  <si>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</si>
  <si>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</si>
  <si>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</si>
  <si>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</si>
  <si>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</si>
  <si>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</si>
  <si>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</si>
  <si>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</si>
  <si>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</si>
  <si>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</si>
  <si>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</si>
  <si>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</si>
  <si>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</si>
  <si>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</si>
  <si>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</si>
  <si>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</si>
  <si>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</si>
  <si>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</si>
  <si>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</si>
  <si>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</si>
  <si>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</si>
  <si>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</si>
  <si>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</si>
  <si>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</si>
  <si>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</si>
  <si>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</si>
  <si>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</si>
  <si>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</si>
  <si>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</si>
  <si>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</si>
  <si>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</si>
  <si>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</si>
  <si>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</si>
  <si>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</si>
  <si>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</si>
  <si>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</si>
  <si>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</si>
  <si>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</si>
  <si>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</si>
  <si>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</si>
  <si>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</si>
  <si>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</si>
  <si>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</si>
  <si>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</si>
  <si>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</si>
  <si>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</si>
  <si>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</si>
  <si>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</si>
  <si>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</si>
  <si>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</si>
  <si>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</si>
  <si>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</si>
  <si>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</si>
  <si>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</si>
  <si>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</si>
  <si>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</si>
  <si>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</si>
  <si>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</si>
  <si>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</si>
  <si>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</si>
  <si>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</si>
  <si>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</si>
  <si>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</si>
  <si>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</si>
  <si>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</si>
  <si>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</si>
  <si>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</si>
  <si>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</si>
  <si>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</si>
  <si>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</si>
  <si>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</si>
  <si>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</si>
  <si>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</si>
  <si>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</si>
  <si>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</si>
  <si>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</si>
  <si>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</si>
  <si>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</si>
  <si>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</si>
  <si>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</si>
  <si>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</si>
  <si>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</si>
  <si>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</si>
  <si>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</si>
  <si>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</si>
  <si>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</si>
  <si>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</si>
  <si>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</si>
  <si>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</si>
  <si>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</si>
  <si>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</si>
  <si>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</si>
  <si>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</si>
  <si>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</si>
  <si>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</si>
  <si>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</si>
  <si>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</si>
  <si>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</si>
  <si>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</si>
  <si>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</si>
  <si>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</si>
  <si>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</si>
  <si>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</si>
  <si>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</si>
  <si>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</si>
  <si>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</si>
  <si>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</si>
  <si>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</si>
  <si>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</si>
  <si>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</si>
  <si>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</si>
  <si>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</si>
  <si>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</si>
  <si>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</si>
  <si>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</si>
  <si>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</si>
  <si>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</si>
  <si>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</si>
  <si>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</si>
  <si>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</si>
  <si>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</si>
  <si>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</si>
  <si>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</si>
  <si>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</si>
  <si>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</si>
  <si>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</si>
  <si>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</si>
  <si>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</si>
  <si>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</si>
  <si>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</si>
  <si>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</si>
  <si>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</si>
  <si>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</si>
  <si>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</si>
  <si>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</si>
  <si>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</si>
  <si>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</si>
  <si>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</si>
  <si>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</si>
  <si>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</si>
  <si>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</si>
  <si>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</si>
  <si>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</si>
  <si>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</si>
  <si>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</si>
  <si>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</si>
  <si>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</si>
  <si>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</si>
  <si>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</si>
  <si>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</si>
  <si>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</si>
  <si>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</si>
  <si>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</si>
  <si>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</si>
  <si>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</si>
  <si>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</si>
  <si>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</si>
  <si>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</si>
  <si>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</si>
  <si>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</si>
  <si>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</si>
  <si>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</si>
  <si>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</si>
  <si>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</si>
  <si>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</si>
  <si>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</si>
  <si>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</si>
  <si>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</si>
  <si>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</si>
  <si>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</si>
  <si>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</si>
  <si>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</si>
  <si>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</si>
  <si>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</si>
  <si>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</si>
  <si>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</si>
  <si>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</si>
  <si>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</si>
  <si>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</si>
  <si>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</si>
  <si>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</si>
  <si>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</si>
  <si>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</si>
  <si>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</si>
  <si>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</si>
  <si>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</si>
  <si>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</si>
  <si>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</si>
  <si>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</si>
  <si>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</si>
  <si>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</si>
  <si>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</si>
  <si>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</si>
  <si>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</si>
  <si>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</si>
  <si>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</si>
  <si>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</si>
  <si>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</si>
  <si>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</si>
  <si>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</si>
  <si>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</si>
  <si>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</si>
  <si>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</si>
  <si>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</si>
  <si>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</si>
  <si>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</si>
  <si>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</si>
  <si>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</si>
  <si>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</si>
  <si>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</si>
  <si>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</si>
  <si>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</si>
  <si>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</si>
  <si>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</si>
  <si>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</si>
  <si>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</si>
  <si>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</si>
  <si>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</si>
  <si>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</si>
  <si>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</si>
  <si>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</si>
  <si>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</si>
  <si>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</si>
  <si>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</si>
  <si>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</si>
  <si>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</si>
  <si>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</si>
  <si>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</si>
  <si>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</si>
  <si>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</si>
  <si>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</si>
  <si>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</si>
  <si>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</si>
  <si>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</si>
  <si>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</si>
  <si>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</si>
  <si>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</si>
  <si>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</si>
  <si>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</si>
  <si>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</si>
  <si>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</si>
  <si>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</si>
  <si>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 xml:space="preserve">Uniform </t>
  </si>
  <si>
    <t xml:space="preserve">Normal 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</si>
  <si>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</si>
  <si>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</si>
  <si>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</si>
  <si>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</si>
  <si>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</si>
  <si>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</si>
  <si>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</si>
  <si>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</si>
  <si>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</si>
  <si>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</si>
  <si>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</si>
  <si>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</si>
  <si>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</si>
  <si>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</si>
  <si>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</si>
  <si>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Combinatorial</t>
  </si>
  <si>
    <t>Discretization</t>
  </si>
  <si>
    <t>Probality_of_occurance</t>
  </si>
  <si>
    <t>LHS_Sampling</t>
  </si>
  <si>
    <t>Sample_Size</t>
  </si>
  <si>
    <t>Parameter_Type</t>
  </si>
  <si>
    <t>Unit_Number</t>
  </si>
  <si>
    <t>Target_Unit</t>
  </si>
  <si>
    <t>Reaction_Number</t>
  </si>
  <si>
    <t>Group_Number</t>
  </si>
  <si>
    <t>Custom_Probabilities</t>
  </si>
  <si>
    <t>Distribution_Function</t>
  </si>
  <si>
    <t>Source_Number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</si>
</sst>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6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0" fillId="5" borderId="14" xfId="0" applyFill="1" applyBorder="1" applyAlignment="1">
      <alignment horizontal="left"/>
    </xf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5" borderId="1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8" fillId="20" borderId="5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243417</xdr:colOff>
      <xdr:row>15</xdr:row>
      <xdr:rowOff>63501</xdr:rowOff>
    </xdr:from>
    <xdr:to>
      <xdr:col>7</xdr:col>
      <xdr:colOff>928158</xdr:colOff>
      <xdr:row>19</xdr:row>
      <xdr:rowOff>169334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1559097" y="2697481"/>
          <a:ext cx="3626061" cy="8437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88900</xdr:colOff>
      <xdr:row>25</xdr:row>
      <xdr:rowOff>30480</xdr:rowOff>
    </xdr:from>
    <xdr:to>
      <xdr:col>13</xdr:col>
      <xdr:colOff>1553853</xdr:colOff>
      <xdr:row>43</xdr:row>
      <xdr:rowOff>134620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60220" y="4800600"/>
          <a:ext cx="3537593" cy="33959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0</xdr:col>
      <xdr:colOff>558800</xdr:colOff>
      <xdr:row>40</xdr:row>
      <xdr:rowOff>76200</xdr:rowOff>
    </xdr:from>
    <xdr:to>
      <xdr:col>2</xdr:col>
      <xdr:colOff>185419</xdr:colOff>
      <xdr:row>64</xdr:row>
      <xdr:rowOff>139338</xdr:rowOff>
    </xdr:to>
    <xdr:sp macro="" textlink="">
      <xdr:nvSpPr>
        <xdr:cNvPr id="12" name="CuadroTexto 3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558800" y="7353300"/>
          <a:ext cx="2496819" cy="43430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C1" zoomScale="40" zoomScaleNormal="40" workbookViewId="0">
      <selection activeCell="M43" sqref="M43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99" t="s">
        <v>29</v>
      </c>
      <c r="C3" s="400"/>
      <c r="D3" s="401"/>
      <c r="F3" s="320" t="s">
        <v>32</v>
      </c>
      <c r="G3" s="321"/>
      <c r="H3" s="321"/>
      <c r="I3" s="321"/>
      <c r="J3" s="321"/>
      <c r="K3" s="322"/>
      <c r="L3" s="14"/>
      <c r="M3" s="14"/>
      <c r="N3" s="405" t="s">
        <v>35</v>
      </c>
      <c r="O3" s="406"/>
      <c r="P3" s="407"/>
      <c r="Q3" s="14"/>
      <c r="R3" s="14"/>
      <c r="S3" s="408" t="s">
        <v>39</v>
      </c>
      <c r="T3" s="409"/>
      <c r="U3" s="409"/>
      <c r="V3" s="41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14"/>
      <c r="X18" s="414"/>
      <c r="Y18" s="414"/>
      <c r="Z18" s="41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12"/>
      <c r="Z19" s="41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12"/>
      <c r="Z20" s="41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12"/>
      <c r="Z21" s="413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12"/>
      <c r="Z22" s="41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11"/>
      <c r="U23" s="41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02" t="s">
        <v>133</v>
      </c>
      <c r="O30" s="403"/>
      <c r="P30" s="40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402" t="s">
        <v>140</v>
      </c>
      <c r="T31" s="403"/>
      <c r="U31" s="403"/>
      <c r="V31" s="403"/>
      <c r="W31" s="40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8" t="s">
        <v>287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100039"/>
  <sheetViews>
    <sheetView topLeftCell="B6" zoomScale="70" zoomScaleNormal="70" workbookViewId="0">
      <selection activeCell="E44" sqref="E44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3" spans="1:25" x14ac:dyDescent="0.35">
      <c r="Y13" t="s">
        <v>287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469</v>
      </c>
    </row>
    <row r="17" spans="5:25" x14ac:dyDescent="0.35">
      <c r="E17" t="s">
        <v>473</v>
      </c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466</v>
      </c>
      <c r="Y17" t="s">
        <v>271</v>
      </c>
    </row>
    <row r="18" spans="5:25" x14ac:dyDescent="0.35">
      <c r="E18" t="s">
        <v>474</v>
      </c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467</v>
      </c>
      <c r="Y18" t="s">
        <v>273</v>
      </c>
    </row>
    <row r="19" spans="5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5:25" x14ac:dyDescent="0.35">
      <c r="G20" t="s">
        <v>129</v>
      </c>
      <c r="H20" t="s">
        <v>137</v>
      </c>
      <c r="R20" t="s">
        <v>247</v>
      </c>
      <c r="Y20" t="s">
        <v>272</v>
      </c>
    </row>
    <row r="21" spans="5:25" x14ac:dyDescent="0.35">
      <c r="G21" t="s">
        <v>225</v>
      </c>
      <c r="H21" t="s">
        <v>288</v>
      </c>
      <c r="Y21" t="s">
        <v>263</v>
      </c>
    </row>
    <row r="22" spans="5:25" x14ac:dyDescent="0.35">
      <c r="G22" t="s">
        <v>291</v>
      </c>
      <c r="Y22" t="s">
        <v>475</v>
      </c>
    </row>
    <row r="23" spans="5:25" x14ac:dyDescent="0.35">
      <c r="Y23" t="s">
        <v>476</v>
      </c>
    </row>
    <row r="24" spans="5:25" x14ac:dyDescent="0.35">
      <c r="Y24" t="s">
        <v>122</v>
      </c>
    </row>
    <row r="25" spans="5:25" x14ac:dyDescent="0.35">
      <c r="Y25" t="s">
        <v>139</v>
      </c>
    </row>
    <row r="35" spans="2:5" x14ac:dyDescent="0.35">
      <c r="B35" t="s">
        <v>219</v>
      </c>
    </row>
    <row r="40" spans="2:5" x14ac:dyDescent="0.35">
      <c r="C40" t="s">
        <v>480</v>
      </c>
      <c r="E40" t="s">
        <v>481</v>
      </c>
    </row>
    <row r="41" spans="2:5" x14ac:dyDescent="0.35">
      <c r="C41">
        <v>1</v>
      </c>
    </row>
    <row r="42" spans="2:5" x14ac:dyDescent="0.35">
      <c r="C42">
        <v>2</v>
      </c>
    </row>
    <row r="43" spans="2:5" x14ac:dyDescent="0.35">
      <c r="C43">
        <v>3</v>
      </c>
    </row>
    <row r="44" spans="2:5" x14ac:dyDescent="0.35">
      <c r="C44">
        <v>4</v>
      </c>
    </row>
    <row r="45" spans="2:5" x14ac:dyDescent="0.35">
      <c r="C45">
        <v>5</v>
      </c>
    </row>
    <row r="46" spans="2:5" x14ac:dyDescent="0.35">
      <c r="C46">
        <v>6</v>
      </c>
    </row>
    <row r="47" spans="2:5" x14ac:dyDescent="0.35">
      <c r="C47">
        <v>7</v>
      </c>
    </row>
    <row r="48" spans="2:5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8" t="s">
        <v>76</v>
      </c>
      <c r="T8" s="429"/>
      <c r="U8" s="430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28" t="s">
        <v>7</v>
      </c>
      <c r="AI8" s="429"/>
      <c r="AJ8" s="43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5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G13" sqref="G13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39" t="s">
        <v>99</v>
      </c>
      <c r="D5" s="440"/>
      <c r="E5" s="440"/>
      <c r="F5" s="440"/>
      <c r="G5" s="440"/>
      <c r="H5" s="440"/>
      <c r="I5" s="440"/>
      <c r="J5" s="440"/>
      <c r="K5" s="440"/>
      <c r="L5" s="440"/>
      <c r="M5" s="440"/>
      <c r="N5" s="440"/>
      <c r="O5" s="440"/>
      <c r="P5" s="440"/>
      <c r="Q5" s="441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42" t="s">
        <v>102</v>
      </c>
      <c r="E5" s="443"/>
      <c r="F5" s="443"/>
      <c r="G5" s="443"/>
      <c r="H5" s="443"/>
      <c r="I5" s="443"/>
      <c r="J5" s="443"/>
      <c r="K5" s="443"/>
      <c r="L5" s="443"/>
      <c r="M5" s="443"/>
      <c r="N5" s="443"/>
      <c r="O5" s="444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45" t="s">
        <v>240</v>
      </c>
      <c r="D22" s="446"/>
      <c r="E22" s="446"/>
      <c r="F22" s="44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48" t="s">
        <v>111</v>
      </c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50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abSelected="1" zoomScale="60" zoomScaleNormal="60" workbookViewId="0">
      <selection activeCell="L16" sqref="L16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9.54296875" customWidth="1"/>
    <col min="5" max="5" width="17.1796875" customWidth="1"/>
    <col min="6" max="6" width="20.81640625" bestFit="1" customWidth="1"/>
    <col min="8" max="8" width="12.453125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51" t="s">
        <v>248</v>
      </c>
      <c r="C2" s="452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9" t="s">
        <v>483</v>
      </c>
      <c r="C3" s="262" t="s">
        <v>473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484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4">
      <c r="A5" s="11"/>
      <c r="B5" s="173" t="s">
        <v>485</v>
      </c>
      <c r="C5" s="290" t="s">
        <v>281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4">
      <c r="A6" s="11"/>
      <c r="B6" s="380" t="s">
        <v>486</v>
      </c>
      <c r="C6" s="262" t="str">
        <f xml:space="preserve"> IF(C3 ="True", "False","True")</f>
        <v>False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5">
      <c r="A7" s="11"/>
      <c r="B7" s="172" t="s">
        <v>487</v>
      </c>
      <c r="C7" s="289">
        <v>50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4">
      <c r="A12" s="11"/>
      <c r="B12" s="376" t="s">
        <v>284</v>
      </c>
      <c r="C12" s="11"/>
      <c r="D12" s="382" t="s">
        <v>458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4">
      <c r="A13" s="11"/>
      <c r="B13" s="222" t="s">
        <v>280</v>
      </c>
      <c r="C13" s="11"/>
      <c r="D13" s="384" t="s">
        <v>495</v>
      </c>
      <c r="E13" s="378" t="s">
        <v>455</v>
      </c>
      <c r="F13" s="159"/>
      <c r="G13" s="159"/>
      <c r="H13" s="159"/>
      <c r="I13" s="159"/>
      <c r="J13" s="290"/>
      <c r="K13" s="11"/>
    </row>
    <row r="14" spans="1:17" x14ac:dyDescent="0.35">
      <c r="A14" s="11"/>
      <c r="B14" s="295">
        <v>1</v>
      </c>
      <c r="C14" s="11"/>
      <c r="D14" s="271">
        <v>11</v>
      </c>
      <c r="E14" s="292" t="s">
        <v>14</v>
      </c>
      <c r="F14" s="293"/>
      <c r="G14" s="293"/>
      <c r="H14" s="293"/>
      <c r="I14" s="293"/>
      <c r="J14" s="364"/>
      <c r="K14" s="11"/>
      <c r="M14" s="258"/>
      <c r="N14" s="396"/>
      <c r="O14" s="258"/>
      <c r="P14" s="258"/>
      <c r="Q14" s="258"/>
    </row>
    <row r="15" spans="1:17" x14ac:dyDescent="0.35">
      <c r="A15" s="11"/>
      <c r="B15" s="297">
        <v>0.5</v>
      </c>
      <c r="C15" s="11"/>
      <c r="D15" s="89"/>
      <c r="E15" s="89"/>
      <c r="F15" s="11"/>
      <c r="G15" s="11"/>
      <c r="H15" s="11"/>
      <c r="I15" s="11"/>
      <c r="J15" s="88"/>
      <c r="K15" s="11"/>
      <c r="M15" s="258"/>
      <c r="N15" s="396"/>
      <c r="O15" s="258"/>
      <c r="P15" s="258"/>
      <c r="Q15" s="258"/>
    </row>
    <row r="16" spans="1:17" x14ac:dyDescent="0.35">
      <c r="A16" s="11"/>
      <c r="B16" s="297">
        <v>0</v>
      </c>
      <c r="C16" s="11"/>
      <c r="D16" s="89"/>
      <c r="E16" s="89"/>
      <c r="F16" s="11"/>
      <c r="G16" s="11"/>
      <c r="H16" s="11"/>
      <c r="I16" s="11"/>
      <c r="J16" s="88"/>
      <c r="K16" s="11"/>
    </row>
    <row r="17" spans="1:25" x14ac:dyDescent="0.35">
      <c r="A17" s="11"/>
      <c r="B17" s="297">
        <v>-0.5</v>
      </c>
      <c r="C17" s="11"/>
      <c r="D17" s="89"/>
      <c r="E17" s="89"/>
      <c r="F17" s="11"/>
      <c r="G17" s="11"/>
      <c r="H17" s="11"/>
      <c r="I17" s="11"/>
      <c r="J17" s="88"/>
      <c r="K17" s="11"/>
    </row>
    <row r="18" spans="1:25" x14ac:dyDescent="0.35">
      <c r="A18" s="11"/>
      <c r="B18" s="297">
        <v>-1</v>
      </c>
      <c r="C18" s="11"/>
      <c r="D18" s="89"/>
      <c r="E18" s="89"/>
      <c r="F18" s="11"/>
      <c r="G18" s="11"/>
      <c r="H18" s="11"/>
      <c r="I18" s="11"/>
      <c r="J18" s="88"/>
      <c r="K18" s="11"/>
    </row>
    <row r="19" spans="1:25" x14ac:dyDescent="0.35">
      <c r="A19" s="11"/>
      <c r="B19" s="172"/>
      <c r="C19" s="11"/>
      <c r="D19" s="89"/>
      <c r="E19" s="89"/>
      <c r="F19" s="11"/>
      <c r="G19" s="11"/>
      <c r="H19" s="11"/>
      <c r="I19" s="11"/>
      <c r="J19" s="88"/>
      <c r="K19" s="11"/>
    </row>
    <row r="20" spans="1:25" x14ac:dyDescent="0.35">
      <c r="A20" s="11"/>
      <c r="B20" s="172"/>
      <c r="C20" s="11"/>
      <c r="D20" s="89"/>
      <c r="E20" s="89"/>
      <c r="F20" s="11"/>
      <c r="G20" s="11"/>
      <c r="H20" s="11"/>
      <c r="I20" s="11"/>
      <c r="J20" s="88"/>
      <c r="K20" s="11"/>
    </row>
    <row r="21" spans="1:25" ht="15" thickBot="1" x14ac:dyDescent="0.4">
      <c r="A21" s="11"/>
      <c r="B21" s="173"/>
      <c r="C21" s="11"/>
      <c r="D21" s="263"/>
      <c r="E21" s="263"/>
      <c r="F21" s="90"/>
      <c r="G21" s="90"/>
      <c r="H21" s="90"/>
      <c r="I21" s="90"/>
      <c r="J21" s="142"/>
      <c r="K21" s="11"/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54" t="s">
        <v>482</v>
      </c>
      <c r="V22" s="454"/>
      <c r="W22" s="454"/>
      <c r="X22" s="454"/>
      <c r="Y22" s="454"/>
    </row>
    <row r="23" spans="1:25" ht="15" thickBot="1" x14ac:dyDescent="0.4">
      <c r="A23" s="11"/>
      <c r="B23" s="383"/>
      <c r="C23" s="383"/>
      <c r="D23" s="383"/>
      <c r="E23" s="383"/>
      <c r="F23" s="383"/>
      <c r="G23" s="383"/>
      <c r="H23" s="383"/>
      <c r="I23" s="383"/>
      <c r="J23" s="383"/>
      <c r="K23" s="383"/>
      <c r="U23" s="454"/>
      <c r="V23" s="454"/>
      <c r="W23" s="454"/>
      <c r="X23" s="454"/>
      <c r="Y23" s="454"/>
    </row>
    <row r="24" spans="1:25" ht="15" thickBot="1" x14ac:dyDescent="0.4">
      <c r="A24" s="11"/>
      <c r="B24" s="383"/>
      <c r="C24" s="383"/>
      <c r="D24" s="451" t="s">
        <v>472</v>
      </c>
      <c r="E24" s="453"/>
      <c r="F24" s="453"/>
      <c r="G24" s="453"/>
      <c r="H24" s="453"/>
      <c r="I24" s="452"/>
      <c r="J24" s="384" t="s">
        <v>470</v>
      </c>
      <c r="K24" s="381" t="s">
        <v>471</v>
      </c>
      <c r="U24" s="454"/>
      <c r="V24" s="454"/>
      <c r="W24" s="454"/>
      <c r="X24" s="454"/>
      <c r="Y24" s="454"/>
    </row>
    <row r="25" spans="1:25" ht="15" thickBot="1" x14ac:dyDescent="0.4">
      <c r="A25" s="11"/>
      <c r="B25" s="385" t="s">
        <v>488</v>
      </c>
      <c r="C25" s="384" t="s">
        <v>489</v>
      </c>
      <c r="D25" s="384" t="s">
        <v>33</v>
      </c>
      <c r="E25" s="384" t="s">
        <v>490</v>
      </c>
      <c r="F25" s="386" t="s">
        <v>491</v>
      </c>
      <c r="G25" s="381" t="s">
        <v>260</v>
      </c>
      <c r="H25" s="384" t="s">
        <v>492</v>
      </c>
      <c r="I25" s="384" t="s">
        <v>262</v>
      </c>
      <c r="J25" s="387" t="s">
        <v>493</v>
      </c>
      <c r="K25" s="460" t="s">
        <v>494</v>
      </c>
      <c r="U25" s="394"/>
      <c r="V25" s="395" t="s">
        <v>477</v>
      </c>
      <c r="W25" s="395" t="s">
        <v>478</v>
      </c>
      <c r="X25" s="395" t="s">
        <v>479</v>
      </c>
      <c r="Y25" s="394"/>
    </row>
    <row r="26" spans="1:25" x14ac:dyDescent="0.35">
      <c r="A26" s="11"/>
      <c r="B26" s="222" t="s">
        <v>273</v>
      </c>
      <c r="C26" s="295">
        <v>11</v>
      </c>
      <c r="D26" s="293" t="s">
        <v>171</v>
      </c>
      <c r="E26" s="297" t="s">
        <v>287</v>
      </c>
      <c r="F26" s="295" t="s">
        <v>287</v>
      </c>
      <c r="G26" s="397">
        <f>_xlfn.STDEV.P(8.7,12.4) / AVERAGE(8.7,12.4)</f>
        <v>0.17535545023696644</v>
      </c>
      <c r="H26" s="293">
        <v>1</v>
      </c>
      <c r="I26" s="276" t="s">
        <v>268</v>
      </c>
      <c r="J26" s="295" t="s">
        <v>461</v>
      </c>
      <c r="K26" s="295" t="s">
        <v>466</v>
      </c>
      <c r="U26" s="394"/>
      <c r="V26" s="394" t="str">
        <f>IF(OR(B26 = DataBank!$Y$23, B26 = DataBank!$Y$22, B26 = DataBank!$Y$24, B26 =DataBank!$Y$25),  "NAValue", "ComponentsList")</f>
        <v>ComponentsList</v>
      </c>
      <c r="W26" s="394" t="str">
        <f>IF(B26= DataBank!$Y$17,  "UnitNumbers", "NAValue")</f>
        <v>NAValue</v>
      </c>
      <c r="X26" s="394" t="str">
        <f>IF(OR(B26= DataBank!$Y$20, B26 =DataBank!$Y$19), "ReactionNumbers", "NAValue")</f>
        <v>NAValue</v>
      </c>
      <c r="Y26" s="394"/>
    </row>
    <row r="27" spans="1:25" x14ac:dyDescent="0.35">
      <c r="A27" s="11"/>
      <c r="B27" s="172" t="s">
        <v>273</v>
      </c>
      <c r="C27" s="297">
        <v>11</v>
      </c>
      <c r="D27" s="270" t="s">
        <v>319</v>
      </c>
      <c r="E27" s="297" t="s">
        <v>287</v>
      </c>
      <c r="F27" s="297" t="s">
        <v>287</v>
      </c>
      <c r="G27" s="390">
        <v>0.18</v>
      </c>
      <c r="H27" s="204">
        <v>1</v>
      </c>
      <c r="I27" s="178" t="s">
        <v>267</v>
      </c>
      <c r="J27" s="297" t="s">
        <v>461</v>
      </c>
      <c r="K27" s="297" t="s">
        <v>467</v>
      </c>
      <c r="U27" s="394"/>
      <c r="V27" s="394" t="str">
        <f>IF(OR(B27 = DataBank!$Y$23, B27 = DataBank!$Y$22, B27 = DataBank!$Y$24, B27 =DataBank!$Y$25),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5">
      <c r="A28" s="11"/>
      <c r="B28" s="172" t="s">
        <v>273</v>
      </c>
      <c r="C28" s="297">
        <v>11</v>
      </c>
      <c r="D28" s="270" t="s">
        <v>168</v>
      </c>
      <c r="E28" s="297" t="s">
        <v>287</v>
      </c>
      <c r="F28" s="297" t="s">
        <v>287</v>
      </c>
      <c r="G28" s="398">
        <f>_xlfn.STDEV.P(1.02, 2.92) / AVERAGE(1.02, 2.92)</f>
        <v>0.48223350253807096</v>
      </c>
      <c r="H28" s="204">
        <v>2</v>
      </c>
      <c r="I28" s="178" t="s">
        <v>268</v>
      </c>
      <c r="J28" s="297" t="s">
        <v>463</v>
      </c>
      <c r="K28" s="297" t="s">
        <v>467</v>
      </c>
      <c r="U28" s="394"/>
      <c r="V28" s="394" t="str">
        <f>IF(OR(B28 = DataBank!$Y$23, B28 = DataBank!$Y$22, B28 = DataBank!$Y$24, B28 =DataBank!$Y$25),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NAValue</v>
      </c>
      <c r="Y28" s="394"/>
    </row>
    <row r="29" spans="1:25" x14ac:dyDescent="0.35">
      <c r="A29" s="11"/>
      <c r="B29" s="172" t="s">
        <v>274</v>
      </c>
      <c r="C29" s="297">
        <v>210</v>
      </c>
      <c r="D29" s="325" t="s">
        <v>171</v>
      </c>
      <c r="E29" s="297" t="s">
        <v>287</v>
      </c>
      <c r="F29" s="297">
        <v>1</v>
      </c>
      <c r="G29" s="297">
        <v>0.28000000000000003</v>
      </c>
      <c r="H29" s="289">
        <v>3</v>
      </c>
      <c r="I29" s="297" t="s">
        <v>268</v>
      </c>
      <c r="J29" s="297" t="s">
        <v>461</v>
      </c>
      <c r="K29" s="297" t="s">
        <v>466</v>
      </c>
      <c r="U29" s="394"/>
      <c r="V29" s="394" t="str">
        <f>IF(OR(B29 = DataBank!$Y$23, B29 = DataBank!$Y$22, B29 = DataBank!$Y$24, B29 =DataBank!$Y$25),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 x14ac:dyDescent="0.35">
      <c r="A30" s="11"/>
      <c r="B30" s="172" t="s">
        <v>274</v>
      </c>
      <c r="C30" s="297">
        <v>210</v>
      </c>
      <c r="D30" s="325" t="s">
        <v>319</v>
      </c>
      <c r="E30" s="297" t="s">
        <v>287</v>
      </c>
      <c r="F30" s="297">
        <v>1</v>
      </c>
      <c r="G30" s="297">
        <v>0.28000000000000003</v>
      </c>
      <c r="H30" s="289">
        <v>3</v>
      </c>
      <c r="I30" s="297" t="s">
        <v>267</v>
      </c>
      <c r="J30" s="297" t="s">
        <v>461</v>
      </c>
      <c r="K30" s="297" t="s">
        <v>466</v>
      </c>
      <c r="U30" s="394"/>
      <c r="V30" s="394" t="str">
        <f>IF(OR(B30 = DataBank!$Y$23, B30 = DataBank!$Y$22, B30 = DataBank!$Y$24, B30 =DataBank!$Y$25),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ReactionNumbers</v>
      </c>
      <c r="Y30" s="394"/>
    </row>
    <row r="31" spans="1:25" x14ac:dyDescent="0.35">
      <c r="A31" s="11"/>
      <c r="B31" s="172" t="s">
        <v>271</v>
      </c>
      <c r="C31" s="297">
        <v>220</v>
      </c>
      <c r="D31" s="325" t="s">
        <v>168</v>
      </c>
      <c r="E31" s="297">
        <v>320</v>
      </c>
      <c r="F31" s="297" t="s">
        <v>287</v>
      </c>
      <c r="G31" s="297">
        <v>0.6</v>
      </c>
      <c r="H31" s="289">
        <v>3</v>
      </c>
      <c r="I31" s="297" t="s">
        <v>267</v>
      </c>
      <c r="J31" s="297" t="s">
        <v>463</v>
      </c>
      <c r="K31" s="297" t="s">
        <v>466</v>
      </c>
      <c r="U31" s="394"/>
      <c r="V31" s="394" t="str">
        <f>IF(OR(B31 = DataBank!$Y$23, B31 = DataBank!$Y$22, B31 = DataBank!$Y$24, B31 =DataBank!$Y$25),  "NAValue", "ComponentsList")</f>
        <v>ComponentsList</v>
      </c>
      <c r="W31" s="394" t="str">
        <f>IF(B31= DataBank!$Y$17,  "UnitNumbers", "NAValue")</f>
        <v>UnitNumbers</v>
      </c>
      <c r="X31" s="394" t="str">
        <f>IF(OR(B31= DataBank!$Y$20, B31 =DataBank!$Y$19), "ReactionNumbers", "NAValue")</f>
        <v>NAValue</v>
      </c>
      <c r="Y31" s="394"/>
    </row>
    <row r="32" spans="1:25" x14ac:dyDescent="0.35">
      <c r="A32" s="11"/>
      <c r="B32" s="172" t="s">
        <v>271</v>
      </c>
      <c r="C32" s="297">
        <v>230</v>
      </c>
      <c r="D32" s="325" t="s">
        <v>168</v>
      </c>
      <c r="E32" s="297">
        <v>320</v>
      </c>
      <c r="F32" s="297" t="s">
        <v>287</v>
      </c>
      <c r="G32" s="297">
        <v>0.19</v>
      </c>
      <c r="H32" s="289">
        <v>3</v>
      </c>
      <c r="I32" s="297" t="s">
        <v>267</v>
      </c>
      <c r="J32" s="297" t="s">
        <v>463</v>
      </c>
      <c r="K32" s="297" t="s">
        <v>466</v>
      </c>
      <c r="U32" s="394"/>
      <c r="V32" s="394" t="str">
        <f>IF(OR(B32 = DataBank!$Y$23, B32 = DataBank!$Y$22, B32 = DataBank!$Y$24, B32 =DataBank!$Y$25),  "NAValue", "ComponentsList")</f>
        <v>ComponentsList</v>
      </c>
      <c r="W32" s="394" t="str">
        <f>IF(B32= DataBank!$Y$17,  "UnitNumbers", "NAValue")</f>
        <v>UnitNumbers</v>
      </c>
      <c r="X32" s="394" t="str">
        <f>IF(OR(B32= DataBank!$Y$20, B32 =DataBank!$Y$19), "ReactionNumbers", "NAValue")</f>
        <v>NAValue</v>
      </c>
      <c r="Y32" s="394"/>
    </row>
    <row r="33" spans="1:25" s="11" customFormat="1" x14ac:dyDescent="0.35">
      <c r="B33" s="172" t="s">
        <v>476</v>
      </c>
      <c r="C33" s="297">
        <v>2000</v>
      </c>
      <c r="D33" s="325" t="s">
        <v>287</v>
      </c>
      <c r="E33" s="297" t="s">
        <v>287</v>
      </c>
      <c r="F33" s="297" t="s">
        <v>287</v>
      </c>
      <c r="G33" s="297">
        <v>7.1999999999999995E-2</v>
      </c>
      <c r="H33" s="289">
        <v>4</v>
      </c>
      <c r="I33" s="297" t="s">
        <v>268</v>
      </c>
      <c r="J33" s="297" t="s">
        <v>461</v>
      </c>
      <c r="K33" s="297" t="s">
        <v>466</v>
      </c>
      <c r="U33" s="394"/>
      <c r="V33" s="394" t="str">
        <f>IF(OR(B33 = DataBank!$Y$23, B33 = DataBank!$Y$22, B33 = DataBank!$Y$24, B33 =DataBank!$Y$25),  "NAValue", "ComponentsList")</f>
        <v>NAValue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 x14ac:dyDescent="0.35">
      <c r="A34" s="11"/>
      <c r="B34" s="389" t="s">
        <v>476</v>
      </c>
      <c r="C34" s="390">
        <v>3000</v>
      </c>
      <c r="D34" s="392" t="s">
        <v>287</v>
      </c>
      <c r="E34" s="297" t="s">
        <v>287</v>
      </c>
      <c r="F34" s="297" t="s">
        <v>287</v>
      </c>
      <c r="G34" s="390">
        <v>0.41</v>
      </c>
      <c r="H34" s="391">
        <v>4</v>
      </c>
      <c r="I34" s="390" t="s">
        <v>267</v>
      </c>
      <c r="J34" s="297" t="s">
        <v>461</v>
      </c>
      <c r="K34" s="297" t="s">
        <v>466</v>
      </c>
      <c r="U34" s="394"/>
      <c r="V34" s="394" t="str">
        <f>IF(OR(B34 = DataBank!$Y$23, B34 = DataBank!$Y$22, B34 = DataBank!$Y$24, B34 =DataBank!$Y$25),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5">
      <c r="A35" s="11"/>
      <c r="B35" s="172" t="s">
        <v>476</v>
      </c>
      <c r="C35" s="297">
        <v>4000</v>
      </c>
      <c r="D35" s="325" t="s">
        <v>287</v>
      </c>
      <c r="E35" s="297" t="s">
        <v>287</v>
      </c>
      <c r="F35" s="297" t="s">
        <v>287</v>
      </c>
      <c r="G35" s="297">
        <v>0.11</v>
      </c>
      <c r="H35" s="289">
        <v>4</v>
      </c>
      <c r="I35" s="297" t="s">
        <v>267</v>
      </c>
      <c r="J35" s="297" t="s">
        <v>461</v>
      </c>
      <c r="K35" s="297" t="s">
        <v>466</v>
      </c>
      <c r="U35" s="394"/>
      <c r="V35" s="394" t="str">
        <f>IF(OR(B35 = DataBank!$Y$23, B35 = DataBank!$Y$22, B35 = DataBank!$Y$24, B35 =DataBank!$Y$25),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5">
      <c r="A36" s="11"/>
      <c r="B36" s="172" t="s">
        <v>476</v>
      </c>
      <c r="C36" s="375">
        <v>5000</v>
      </c>
      <c r="D36" s="325" t="s">
        <v>287</v>
      </c>
      <c r="E36" s="297" t="s">
        <v>287</v>
      </c>
      <c r="F36" s="297" t="s">
        <v>287</v>
      </c>
      <c r="G36" s="297">
        <v>0.13</v>
      </c>
      <c r="H36" s="289">
        <v>4</v>
      </c>
      <c r="I36" s="297" t="s">
        <v>267</v>
      </c>
      <c r="J36" s="297" t="s">
        <v>461</v>
      </c>
      <c r="K36" s="297" t="s">
        <v>466</v>
      </c>
      <c r="U36" s="394"/>
      <c r="V36" s="394" t="str">
        <f>IF(OR(B36 = DataBank!$Y$23, B36 = DataBank!$Y$22, B36 = DataBank!$Y$24, B36 =DataBank!$Y$25),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=DataBank!$Y$25),  "NAValue", "ComponentsList")</f>
        <v>ComponentsList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=DataBank!$Y$25),  "NAValue", "ComponentsList")</f>
        <v>ComponentsList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=DataBank!$Y$25),  "NAValue", "ComponentsList")</f>
        <v>ComponentsList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=DataBank!$Y$25),  "NAValue", "ComponentsList")</f>
        <v>ComponentsList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=DataBank!$Y$25),  "NAValue", "ComponentsList")</f>
        <v>ComponentsList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=DataBank!$Y$25),  "NAValue", "ComponentsList")</f>
        <v>ComponentsList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=DataBank!$Y$25),  "NAValue", "ComponentsList")</f>
        <v>ComponentsList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=DataBank!$Y$25),  "NAValue", "ComponentsList")</f>
        <v>ComponentsList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=DataBank!$Y$25),  "NAValue", "ComponentsList")</f>
        <v>ComponentsList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=DataBank!$Y$25),  "NAValue", "ComponentsList")</f>
        <v>ComponentsList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=DataBank!$Y$25),  "NAValue", "ComponentsList")</f>
        <v>ComponentsList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=DataBank!$Y$25),  "NAValue", "ComponentsList")</f>
        <v>ComponentsList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=DataBank!$Y$25),  "NAValue", "ComponentsList")</f>
        <v>ComponentsList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=DataBank!$Y$25),  "NAValue", "ComponentsList")</f>
        <v>ComponentsList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=DataBank!$Y$25),  "NAValue", "ComponentsList")</f>
        <v>ComponentsList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4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=DataBank!$Y$25),  "NAValue", "ComponentsList")</f>
        <v>ComponentsList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3">
    <mergeCell ref="B2:C2"/>
    <mergeCell ref="D24:I24"/>
    <mergeCell ref="U22:Y24"/>
  </mergeCells>
  <dataValidations count="3">
    <dataValidation type="list" allowBlank="1" showInputMessage="1" showErrorMessage="1" sqref="C6" xr:uid="{F29E15D7-F801-4158-B138-E571D88BFC41}">
      <formula1>DynamicSwitch</formula1>
    </dataValidation>
    <dataValidation type="list" allowBlank="1" showInputMessage="1" showErrorMessage="1" sqref="E26:E51 F26:F52 D29:D52" xr:uid="{73B67F49-9455-445E-9A14-BCDCB7B8D385}">
      <formula1>INDIRECT(V26)</formula1>
    </dataValidation>
    <dataValidation type="list" showInputMessage="1" showErrorMessage="1" sqref="E52" xr:uid="{6D17D32D-EA4D-4F4D-87DF-DCF49464233C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E14:J14 N14:N15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B26:B38</xm:sqref>
        </x14:dataValidation>
        <x14:dataValidation type="list" allowBlank="1" showInputMessage="1" showErrorMessage="1" xr:uid="{0977086E-EA00-45B3-848C-7852B4A2FDC7}">
          <x14:formula1>
            <xm:f>Sources!$D$14:$D$37</xm:f>
          </x14:formula1>
          <xm:sqref>D26:D28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D27" zoomScale="70" zoomScaleNormal="70" workbookViewId="0">
      <selection activeCell="I65" sqref="I65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45" t="s">
        <v>248</v>
      </c>
      <c r="C3" s="447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58" t="s">
        <v>273</v>
      </c>
      <c r="C9" s="459"/>
      <c r="D9" s="459"/>
      <c r="E9" s="459"/>
      <c r="F9" s="459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372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55" t="s">
        <v>263</v>
      </c>
      <c r="C46" s="456"/>
      <c r="D46" s="456"/>
      <c r="E46" s="456"/>
      <c r="F46" s="456"/>
      <c r="G46" s="457"/>
      <c r="H46" s="11"/>
      <c r="I46" s="455" t="s">
        <v>278</v>
      </c>
      <c r="J46" s="456"/>
      <c r="K46" s="456"/>
      <c r="L46" s="457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58" t="s">
        <v>273</v>
      </c>
      <c r="C68" s="459"/>
      <c r="D68" s="459"/>
      <c r="E68" s="459"/>
      <c r="F68" s="459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468</v>
      </c>
      <c r="C88" s="262" t="s">
        <v>257</v>
      </c>
      <c r="D88" s="267" t="s">
        <v>296</v>
      </c>
      <c r="E88" s="262" t="s">
        <v>33</v>
      </c>
      <c r="F88" s="267" t="s">
        <v>260</v>
      </c>
      <c r="G88" s="262" t="s">
        <v>258</v>
      </c>
      <c r="H88" s="262" t="s">
        <v>262</v>
      </c>
      <c r="I88" s="374" t="s">
        <v>462</v>
      </c>
      <c r="J88" s="372" t="s">
        <v>464</v>
      </c>
    </row>
    <row r="89" spans="2:10" x14ac:dyDescent="0.35">
      <c r="B89" s="373" t="s">
        <v>273</v>
      </c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95" t="s">
        <v>267</v>
      </c>
      <c r="I89" s="295" t="s">
        <v>463</v>
      </c>
      <c r="J89" s="172"/>
    </row>
    <row r="90" spans="2:10" x14ac:dyDescent="0.35">
      <c r="B90" s="172" t="s">
        <v>273</v>
      </c>
      <c r="C90" s="178">
        <v>230</v>
      </c>
      <c r="D90" s="204">
        <v>330</v>
      </c>
      <c r="E90" s="270" t="s">
        <v>168</v>
      </c>
      <c r="F90" s="204">
        <v>0.19</v>
      </c>
      <c r="G90" s="289">
        <v>3</v>
      </c>
      <c r="H90" s="297" t="s">
        <v>267</v>
      </c>
      <c r="I90" s="297" t="s">
        <v>463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37" zoomScale="75" zoomScaleNormal="47" workbookViewId="0">
      <selection activeCell="C75" sqref="C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A18" zoomScale="58" zoomScaleNormal="58" workbookViewId="0">
      <selection activeCell="D75" sqref="D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17"/>
      <c r="E6" s="417"/>
      <c r="F6" s="5"/>
      <c r="G6" s="5"/>
      <c r="H6" s="417"/>
      <c r="I6" s="417"/>
      <c r="J6" s="15"/>
      <c r="K6" s="15"/>
      <c r="L6" s="5"/>
      <c r="M6" s="417"/>
      <c r="N6" s="417"/>
      <c r="O6" s="417"/>
      <c r="P6" s="417"/>
      <c r="Q6" s="5"/>
      <c r="R6" s="5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16"/>
      <c r="E47" s="416"/>
      <c r="F47" s="416"/>
      <c r="G47" s="416"/>
      <c r="H47" s="416"/>
      <c r="I47" s="416"/>
      <c r="J47" s="416"/>
      <c r="K47" s="416"/>
      <c r="L47" s="41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16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38"/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8" t="s">
        <v>50</v>
      </c>
      <c r="E8" s="419"/>
      <c r="F8" s="420"/>
      <c r="G8" s="5"/>
      <c r="H8" s="421" t="s">
        <v>51</v>
      </c>
      <c r="I8" s="422"/>
      <c r="J8" s="423"/>
      <c r="K8" s="5"/>
      <c r="L8" s="5"/>
      <c r="M8" s="431" t="s">
        <v>70</v>
      </c>
      <c r="N8" s="432"/>
      <c r="O8" s="432"/>
      <c r="P8" s="432"/>
      <c r="Q8" s="433"/>
      <c r="R8" s="5"/>
      <c r="S8" s="425" t="s">
        <v>76</v>
      </c>
      <c r="T8" s="426"/>
      <c r="U8" s="427"/>
      <c r="V8" s="12"/>
      <c r="W8" s="428" t="s">
        <v>106</v>
      </c>
      <c r="X8" s="429"/>
      <c r="Y8" s="429"/>
      <c r="Z8" s="430"/>
      <c r="AA8" s="11"/>
      <c r="AB8" s="428" t="s">
        <v>83</v>
      </c>
      <c r="AC8" s="429"/>
      <c r="AD8" s="429"/>
      <c r="AE8" s="429"/>
      <c r="AF8" s="430"/>
      <c r="AG8" s="11"/>
      <c r="AH8" s="434" t="s">
        <v>5</v>
      </c>
      <c r="AI8" s="435"/>
      <c r="AJ8" s="436"/>
      <c r="AK8" s="94"/>
      <c r="AL8" s="434" t="s">
        <v>6</v>
      </c>
      <c r="AM8" s="435"/>
      <c r="AN8" s="43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2024-02-08T10:51:30Z</dcterms:modified>
</cp:coreProperties>
</file>