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jk/Desktop/"/>
    </mc:Choice>
  </mc:AlternateContent>
  <xr:revisionPtr revIDLastSave="0" documentId="13_ncr:1_{2A875543-943C-CE49-8F77-8630B02364F3}" xr6:coauthVersionLast="47" xr6:coauthVersionMax="47" xr10:uidLastSave="{00000000-0000-0000-0000-000000000000}"/>
  <bookViews>
    <workbookView xWindow="680" yWindow="760" windowWidth="28040" windowHeight="17040" xr2:uid="{190EF260-A9FA-EC45-A7AE-EA734E3A9D51}"/>
  </bookViews>
  <sheets>
    <sheet name="Runs" sheetId="1" r:id="rId1"/>
    <sheet name="Variables" sheetId="2" r:id="rId2"/>
  </sheets>
  <definedNames>
    <definedName name="_xlnm._FilterDatabase" localSheetId="1" hidden="1">Variables!$F$1:$F$121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" i="2" l="1"/>
  <c r="S6" i="2"/>
  <c r="R84" i="2"/>
  <c r="R83" i="2"/>
  <c r="R82" i="2"/>
  <c r="R81" i="2"/>
  <c r="R80" i="2"/>
  <c r="R75" i="2"/>
  <c r="R74" i="2"/>
  <c r="R73" i="2"/>
  <c r="R72" i="2"/>
  <c r="R67" i="2"/>
  <c r="Q86" i="2"/>
  <c r="R86" i="2" s="1"/>
  <c r="Q85" i="2"/>
  <c r="R85" i="2" s="1"/>
  <c r="Q84" i="2"/>
  <c r="Q83" i="2"/>
  <c r="Q82" i="2"/>
  <c r="Q81" i="2"/>
  <c r="Q80" i="2"/>
  <c r="Q79" i="2"/>
  <c r="R79" i="2" s="1"/>
  <c r="Q78" i="2"/>
  <c r="R78" i="2" s="1"/>
  <c r="Q77" i="2"/>
  <c r="R77" i="2" s="1"/>
  <c r="Q76" i="2"/>
  <c r="R76" i="2" s="1"/>
  <c r="Q75" i="2"/>
  <c r="Q74" i="2"/>
  <c r="Q73" i="2"/>
  <c r="Q72" i="2"/>
  <c r="Q71" i="2"/>
  <c r="R71" i="2" s="1"/>
  <c r="Q70" i="2"/>
  <c r="R70" i="2" s="1"/>
  <c r="Q69" i="2"/>
  <c r="R69" i="2" s="1"/>
  <c r="Q68" i="2"/>
  <c r="R68" i="2" s="1"/>
  <c r="Q67" i="2"/>
  <c r="AA84" i="2"/>
  <c r="AB71" i="2"/>
  <c r="AB72" i="2"/>
  <c r="AB73" i="2"/>
  <c r="AB74" i="2"/>
  <c r="AB80" i="2"/>
  <c r="AB84" i="2"/>
  <c r="AB85" i="2"/>
  <c r="AB86" i="2"/>
  <c r="AA79" i="2"/>
  <c r="AB79" i="2" s="1"/>
  <c r="AA80" i="2"/>
  <c r="AA81" i="2"/>
  <c r="AB81" i="2" s="1"/>
  <c r="AA82" i="2"/>
  <c r="AB82" i="2" s="1"/>
  <c r="AA83" i="2"/>
  <c r="AB83" i="2" s="1"/>
  <c r="AA85" i="2"/>
  <c r="AA86" i="2"/>
  <c r="AA78" i="2"/>
  <c r="AB78" i="2" s="1"/>
  <c r="AA76" i="2"/>
  <c r="AB76" i="2" s="1"/>
  <c r="AA73" i="2"/>
  <c r="AA69" i="2"/>
  <c r="AB69" i="2" s="1"/>
  <c r="AA77" i="2"/>
  <c r="AB77" i="2" s="1"/>
  <c r="AA75" i="2"/>
  <c r="AB75" i="2" s="1"/>
  <c r="AA74" i="2"/>
  <c r="AA72" i="2"/>
  <c r="AA71" i="2"/>
  <c r="AA70" i="2"/>
  <c r="AB70" i="2" s="1"/>
  <c r="AA68" i="2"/>
  <c r="AB68" i="2" s="1"/>
  <c r="AA67" i="2"/>
  <c r="AB67" i="2" s="1"/>
  <c r="AB4" i="2"/>
  <c r="AB5" i="2"/>
  <c r="AB6" i="2"/>
  <c r="AB7" i="2"/>
  <c r="AB9" i="2"/>
  <c r="AB12" i="2"/>
  <c r="AB13" i="2"/>
  <c r="AB14" i="2"/>
  <c r="AB15" i="2"/>
  <c r="AB22" i="2"/>
  <c r="AB23" i="2"/>
  <c r="AB30" i="2"/>
  <c r="AB31" i="2"/>
  <c r="AB38" i="2"/>
  <c r="AB39" i="2"/>
  <c r="AB46" i="2"/>
  <c r="AB47" i="2"/>
  <c r="AB54" i="2"/>
  <c r="AB55" i="2"/>
  <c r="AB61" i="2"/>
  <c r="AB62" i="2"/>
  <c r="AB63" i="2"/>
  <c r="AB65" i="2"/>
  <c r="AB66" i="2"/>
  <c r="Y10" i="2"/>
  <c r="Y11" i="2"/>
  <c r="Y12" i="2"/>
  <c r="V4" i="2"/>
  <c r="V5" i="2"/>
  <c r="V6" i="2"/>
  <c r="V7" i="2"/>
  <c r="V2" i="2"/>
  <c r="AA66" i="2"/>
  <c r="AA16" i="2"/>
  <c r="AB16" i="2" s="1"/>
  <c r="AA17" i="2"/>
  <c r="AB17" i="2" s="1"/>
  <c r="AA18" i="2"/>
  <c r="AB18" i="2" s="1"/>
  <c r="AA19" i="2"/>
  <c r="AB19" i="2" s="1"/>
  <c r="AA20" i="2"/>
  <c r="AB20" i="2" s="1"/>
  <c r="AA21" i="2"/>
  <c r="AB21" i="2" s="1"/>
  <c r="AA22" i="2"/>
  <c r="AA23" i="2"/>
  <c r="AA24" i="2"/>
  <c r="AB24" i="2" s="1"/>
  <c r="AA25" i="2"/>
  <c r="AB25" i="2" s="1"/>
  <c r="AA26" i="2"/>
  <c r="AB26" i="2" s="1"/>
  <c r="AA27" i="2"/>
  <c r="AB27" i="2" s="1"/>
  <c r="AA28" i="2"/>
  <c r="AB28" i="2" s="1"/>
  <c r="AA29" i="2"/>
  <c r="AB29" i="2" s="1"/>
  <c r="AA30" i="2"/>
  <c r="AA31" i="2"/>
  <c r="AA32" i="2"/>
  <c r="AB32" i="2" s="1"/>
  <c r="AA33" i="2"/>
  <c r="AB33" i="2" s="1"/>
  <c r="AA34" i="2"/>
  <c r="AB34" i="2" s="1"/>
  <c r="AA35" i="2"/>
  <c r="AB35" i="2" s="1"/>
  <c r="AA36" i="2"/>
  <c r="AB36" i="2" s="1"/>
  <c r="AA37" i="2"/>
  <c r="AB37" i="2" s="1"/>
  <c r="AA38" i="2"/>
  <c r="AA39" i="2"/>
  <c r="AA40" i="2"/>
  <c r="AB40" i="2" s="1"/>
  <c r="AA41" i="2"/>
  <c r="AB41" i="2" s="1"/>
  <c r="AA42" i="2"/>
  <c r="AB42" i="2" s="1"/>
  <c r="AA43" i="2"/>
  <c r="AB43" i="2" s="1"/>
  <c r="AA44" i="2"/>
  <c r="AB44" i="2" s="1"/>
  <c r="AA45" i="2"/>
  <c r="AB45" i="2" s="1"/>
  <c r="AA46" i="2"/>
  <c r="AA47" i="2"/>
  <c r="AA48" i="2"/>
  <c r="AB48" i="2" s="1"/>
  <c r="AA49" i="2"/>
  <c r="AB49" i="2" s="1"/>
  <c r="AA50" i="2"/>
  <c r="AB50" i="2" s="1"/>
  <c r="AA51" i="2"/>
  <c r="AB51" i="2" s="1"/>
  <c r="AA52" i="2"/>
  <c r="AB52" i="2" s="1"/>
  <c r="AA53" i="2"/>
  <c r="AB53" i="2" s="1"/>
  <c r="AA54" i="2"/>
  <c r="AA55" i="2"/>
  <c r="AA56" i="2"/>
  <c r="AB56" i="2" s="1"/>
  <c r="AA57" i="2"/>
  <c r="AB57" i="2" s="1"/>
  <c r="AA15" i="2"/>
  <c r="AA11" i="2"/>
  <c r="AB11" i="2" s="1"/>
  <c r="AA10" i="2"/>
  <c r="AB10" i="2" s="1"/>
  <c r="AA8" i="2"/>
  <c r="AB8" i="2" s="1"/>
  <c r="AA3" i="2"/>
  <c r="AB3" i="2" s="1"/>
  <c r="AA65" i="2"/>
  <c r="AA64" i="2"/>
  <c r="AB64" i="2" s="1"/>
  <c r="AA63" i="2"/>
  <c r="AA62" i="2"/>
  <c r="AA61" i="2"/>
  <c r="AA60" i="2"/>
  <c r="AB60" i="2" s="1"/>
  <c r="AA59" i="2"/>
  <c r="AB59" i="2" s="1"/>
  <c r="AA58" i="2"/>
  <c r="AB58" i="2" s="1"/>
  <c r="AA7" i="2"/>
  <c r="AA6" i="2"/>
  <c r="AA5" i="2"/>
  <c r="AA4" i="2"/>
  <c r="AA2" i="2"/>
  <c r="AB2" i="2" s="1"/>
  <c r="U3" i="2"/>
  <c r="V3" i="2" s="1"/>
  <c r="X14" i="2"/>
  <c r="Y14" i="2" s="1"/>
  <c r="X13" i="2"/>
  <c r="Y13" i="2" s="1"/>
  <c r="X12" i="2"/>
  <c r="X11" i="2"/>
  <c r="X10" i="2"/>
  <c r="X9" i="2"/>
  <c r="Y9" i="2" s="1"/>
  <c r="O10" i="2"/>
  <c r="O11" i="2"/>
  <c r="O14" i="2"/>
  <c r="N9" i="2"/>
  <c r="O9" i="2" s="1"/>
  <c r="N10" i="2"/>
  <c r="N11" i="2"/>
  <c r="N12" i="2"/>
  <c r="O12" i="2" s="1"/>
  <c r="N13" i="2"/>
  <c r="O13" i="2" s="1"/>
  <c r="N14" i="2"/>
  <c r="R4" i="2"/>
  <c r="R5" i="2"/>
  <c r="R6" i="2"/>
  <c r="R7" i="2"/>
  <c r="R15" i="2"/>
  <c r="R18" i="2"/>
  <c r="R19" i="2"/>
  <c r="R24" i="2"/>
  <c r="R25" i="2"/>
  <c r="R26" i="2"/>
  <c r="R27" i="2"/>
  <c r="R49" i="2"/>
  <c r="R57" i="2"/>
  <c r="R58" i="2"/>
  <c r="R59" i="2"/>
  <c r="R60" i="2"/>
  <c r="R61" i="2"/>
  <c r="R62" i="2"/>
  <c r="R63" i="2"/>
  <c r="R64" i="2"/>
  <c r="R65" i="2"/>
  <c r="R8" i="2"/>
  <c r="Q66" i="2"/>
  <c r="R66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Q34" i="2"/>
  <c r="R34" i="2" s="1"/>
  <c r="Q35" i="2"/>
  <c r="R35" i="2" s="1"/>
  <c r="Q36" i="2"/>
  <c r="R36" i="2" s="1"/>
  <c r="Q37" i="2"/>
  <c r="R37" i="2" s="1"/>
  <c r="Q38" i="2"/>
  <c r="R38" i="2" s="1"/>
  <c r="Q39" i="2"/>
  <c r="R39" i="2" s="1"/>
  <c r="Q40" i="2"/>
  <c r="R40" i="2" s="1"/>
  <c r="Q41" i="2"/>
  <c r="R41" i="2" s="1"/>
  <c r="Q42" i="2"/>
  <c r="R42" i="2" s="1"/>
  <c r="Q43" i="2"/>
  <c r="R43" i="2" s="1"/>
  <c r="Q44" i="2"/>
  <c r="R44" i="2" s="1"/>
  <c r="Q45" i="2"/>
  <c r="R45" i="2" s="1"/>
  <c r="Q46" i="2"/>
  <c r="R46" i="2" s="1"/>
  <c r="Q47" i="2"/>
  <c r="R47" i="2" s="1"/>
  <c r="Q48" i="2"/>
  <c r="R48" i="2" s="1"/>
  <c r="Q49" i="2"/>
  <c r="Q50" i="2"/>
  <c r="R50" i="2" s="1"/>
  <c r="Q51" i="2"/>
  <c r="R51" i="2" s="1"/>
  <c r="Q27" i="2"/>
  <c r="Q26" i="2"/>
  <c r="Q25" i="2"/>
  <c r="Q24" i="2"/>
  <c r="Q23" i="2"/>
  <c r="R23" i="2" s="1"/>
  <c r="Q22" i="2"/>
  <c r="R22" i="2" s="1"/>
  <c r="Q21" i="2"/>
  <c r="R21" i="2" s="1"/>
  <c r="Q20" i="2"/>
  <c r="R20" i="2" s="1"/>
  <c r="Q52" i="2"/>
  <c r="R52" i="2" s="1"/>
  <c r="Q53" i="2"/>
  <c r="R53" i="2" s="1"/>
  <c r="Q54" i="2"/>
  <c r="R54" i="2" s="1"/>
  <c r="Q55" i="2"/>
  <c r="R55" i="2" s="1"/>
  <c r="Q19" i="2"/>
  <c r="Q18" i="2"/>
  <c r="Q17" i="2"/>
  <c r="R17" i="2" s="1"/>
  <c r="Q16" i="2"/>
  <c r="R16" i="2" s="1"/>
  <c r="Q56" i="2"/>
  <c r="R56" i="2" s="1"/>
  <c r="Q57" i="2"/>
  <c r="Q15" i="2"/>
  <c r="Q11" i="2"/>
  <c r="R11" i="2" s="1"/>
  <c r="Q10" i="2"/>
  <c r="R10" i="2" s="1"/>
  <c r="Q8" i="2"/>
  <c r="Q3" i="2"/>
  <c r="R3" i="2" s="1"/>
  <c r="L3" i="2"/>
  <c r="L5" i="2"/>
  <c r="L6" i="2"/>
  <c r="L7" i="2"/>
  <c r="L2" i="2"/>
  <c r="K4" i="2"/>
  <c r="L4" i="2" s="1"/>
  <c r="S8" i="2" s="1"/>
  <c r="K3" i="2"/>
  <c r="Q2" i="2"/>
  <c r="R2" i="2" s="1"/>
  <c r="AC8" i="2" l="1"/>
  <c r="S10" i="2"/>
  <c r="AC4" i="2"/>
  <c r="AC2" i="2"/>
  <c r="AC10" i="2"/>
  <c r="S2" i="2"/>
  <c r="S4" i="2"/>
</calcChain>
</file>

<file path=xl/sharedStrings.xml><?xml version="1.0" encoding="utf-8"?>
<sst xmlns="http://schemas.openxmlformats.org/spreadsheetml/2006/main" count="686" uniqueCount="290">
  <si>
    <t>Name</t>
  </si>
  <si>
    <t>Path</t>
  </si>
  <si>
    <t>Description</t>
  </si>
  <si>
    <t>pa-pdSIC-ext</t>
  </si>
  <si>
    <t>WACCM4-SC</t>
  </si>
  <si>
    <t>Atmospheric Component</t>
  </si>
  <si>
    <t>Present day sea ice, fully coupled extended experiment</t>
  </si>
  <si>
    <t>pa-futArcSIC-ext</t>
  </si>
  <si>
    <t>Future arctic sea ice loss, fully coupled extended experiment</t>
  </si>
  <si>
    <t>Variable Name</t>
  </si>
  <si>
    <t>Component</t>
  </si>
  <si>
    <t>6hr</t>
  </si>
  <si>
    <t>mon</t>
  </si>
  <si>
    <t>day</t>
  </si>
  <si>
    <t>x</t>
  </si>
  <si>
    <t>hus</t>
  </si>
  <si>
    <t>ps</t>
  </si>
  <si>
    <t>ta</t>
  </si>
  <si>
    <t>ua</t>
  </si>
  <si>
    <t>zg</t>
  </si>
  <si>
    <t>va</t>
  </si>
  <si>
    <t>atm</t>
  </si>
  <si>
    <t>pr</t>
  </si>
  <si>
    <t>psl</t>
  </si>
  <si>
    <t>snw</t>
  </si>
  <si>
    <t>tasmax</t>
  </si>
  <si>
    <t>tasmin</t>
  </si>
  <si>
    <t>tos</t>
  </si>
  <si>
    <t>cl</t>
  </si>
  <si>
    <t>cldhgh</t>
  </si>
  <si>
    <t>cldlow</t>
  </si>
  <si>
    <t>cldmed</t>
  </si>
  <si>
    <t>clt</t>
  </si>
  <si>
    <t>clwvi</t>
  </si>
  <si>
    <t>hfls</t>
  </si>
  <si>
    <t>hfss</t>
  </si>
  <si>
    <t>hur</t>
  </si>
  <si>
    <t>huss</t>
  </si>
  <si>
    <t>icefrac</t>
  </si>
  <si>
    <t>lwcf</t>
  </si>
  <si>
    <t>ocnfrac</t>
  </si>
  <si>
    <t>prc</t>
  </si>
  <si>
    <t>prcs</t>
  </si>
  <si>
    <t>prsn</t>
  </si>
  <si>
    <t>qflx</t>
  </si>
  <si>
    <t>qrl</t>
  </si>
  <si>
    <t>qrs</t>
  </si>
  <si>
    <t>rlds</t>
  </si>
  <si>
    <t>rldscs</t>
  </si>
  <si>
    <t>rlns</t>
  </si>
  <si>
    <t>rlnscs</t>
  </si>
  <si>
    <t>rlnt</t>
  </si>
  <si>
    <t>rlntcs</t>
  </si>
  <si>
    <t>rlut</t>
  </si>
  <si>
    <t>rlutcs</t>
  </si>
  <si>
    <t>rsds</t>
  </si>
  <si>
    <t>rsdt</t>
  </si>
  <si>
    <t>rsns</t>
  </si>
  <si>
    <t>rsnscs</t>
  </si>
  <si>
    <t>rsnt</t>
  </si>
  <si>
    <t>rsntcs</t>
  </si>
  <si>
    <t>rsntm</t>
  </si>
  <si>
    <t>rsntmcs</t>
  </si>
  <si>
    <t>rsut</t>
  </si>
  <si>
    <t>snwi</t>
  </si>
  <si>
    <t>swcf</t>
  </si>
  <si>
    <t>tas</t>
  </si>
  <si>
    <t>tauu</t>
  </si>
  <si>
    <t>tauv</t>
  </si>
  <si>
    <t>ts</t>
  </si>
  <si>
    <t>u2</t>
  </si>
  <si>
    <t>uas</t>
  </si>
  <si>
    <t>uv</t>
  </si>
  <si>
    <t>v2</t>
  </si>
  <si>
    <t>vq</t>
  </si>
  <si>
    <t>vt</t>
  </si>
  <si>
    <t>wap</t>
  </si>
  <si>
    <t>zmla</t>
  </si>
  <si>
    <t>Specific humidity</t>
  </si>
  <si>
    <t>Surface pressure</t>
  </si>
  <si>
    <t>Temperature</t>
  </si>
  <si>
    <t>Zonal Velocity</t>
  </si>
  <si>
    <t>Meridional velocity</t>
  </si>
  <si>
    <t>Geopotential height</t>
  </si>
  <si>
    <t>Sea level pressure</t>
  </si>
  <si>
    <t>Snow rate</t>
  </si>
  <si>
    <t>Cloud temperature</t>
  </si>
  <si>
    <t>Sea surface temperature</t>
  </si>
  <si>
    <t>Total (convective and large-scale) precipitation rate (liq + ice)</t>
  </si>
  <si>
    <t>Daily maximum temperature at reference height</t>
  </si>
  <si>
    <t>Daily minimum temperature at reference height</t>
  </si>
  <si>
    <t>Convective precipitation rate (liq + ice)</t>
  </si>
  <si>
    <t>longwave_heating_rate</t>
  </si>
  <si>
    <t>shortwave_heating_rate</t>
  </si>
  <si>
    <t>Surface latent heat flux</t>
  </si>
  <si>
    <t>Surface sensible heat flux</t>
  </si>
  <si>
    <t>Square of eastward wind</t>
  </si>
  <si>
    <t>Square of northward wind</t>
  </si>
  <si>
    <t>Vertically-integrated low cloud</t>
  </si>
  <si>
    <t>Vertically-integrated high cloud</t>
  </si>
  <si>
    <t>Vertically-integrated med cloud</t>
  </si>
  <si>
    <t>Net longwave flux at surface</t>
  </si>
  <si>
    <t>Clearsky net solar flux at top of atmosphere</t>
  </si>
  <si>
    <t>Net longwave flux at top of model</t>
  </si>
  <si>
    <t>Downwelling longwave flux at surface</t>
  </si>
  <si>
    <t>10m wind speed</t>
  </si>
  <si>
    <t>Total (vertically integrated) precipitable water</t>
  </si>
  <si>
    <t>Large-scale (stable) snow rate (water equivalent)</t>
  </si>
  <si>
    <t>Zonal surface stress</t>
  </si>
  <si>
    <t>Meridional surface stress</t>
  </si>
  <si>
    <t>product_of_northward_wind_and_temperature</t>
  </si>
  <si>
    <t>Net solar flux at surface</t>
  </si>
  <si>
    <t>Shortwave cloud forcing</t>
  </si>
  <si>
    <t>Surface temperature</t>
  </si>
  <si>
    <t>Upwelling longwave flux at top of model</t>
  </si>
  <si>
    <t>Clearsky net longwave flux at surface</t>
  </si>
  <si>
    <t>Snow depth over ice</t>
  </si>
  <si>
    <t>Surface water flux</t>
  </si>
  <si>
    <t>product_of_northward_wind_and_humidity</t>
  </si>
  <si>
    <t>Large-scale (stable) precipitation rate (liq + ice)</t>
  </si>
  <si>
    <t>Relative humidity</t>
  </si>
  <si>
    <t>Surface specific humidity</t>
  </si>
  <si>
    <t>Fraction of sfc area covered by sea-ice</t>
  </si>
  <si>
    <t>Longwave cloud forcing</t>
  </si>
  <si>
    <t>Fraction of sfc area covered by ocean</t>
  </si>
  <si>
    <t>Convective snow rate (water equivalent)</t>
  </si>
  <si>
    <t>Clearsky downwelling longwave flux at surface</t>
  </si>
  <si>
    <t>Clearsky net longwave flux at top of model</t>
  </si>
  <si>
    <t>Clearsky upwelling longwave flux at surface</t>
  </si>
  <si>
    <t>Downwelling solar flux at surface</t>
  </si>
  <si>
    <t>Downwelling solar flux at top of atmosphere</t>
  </si>
  <si>
    <t>Clearsky net solar flux at surface</t>
  </si>
  <si>
    <t>Net solar flux at top of atmosphere</t>
  </si>
  <si>
    <t>Net solar flux at top of model</t>
  </si>
  <si>
    <t>Clearsky net solar flux at top of model</t>
  </si>
  <si>
    <t>Upwelling solar flux at top of atmosphere</t>
  </si>
  <si>
    <t>Surface temperature (radiative)</t>
  </si>
  <si>
    <t>Zonal wind</t>
  </si>
  <si>
    <t>Product of zonal and meridional wind</t>
  </si>
  <si>
    <t>lagrangian_tendency_of_air_pressure</t>
  </si>
  <si>
    <t>PBL Height</t>
  </si>
  <si>
    <t>ocn</t>
  </si>
  <si>
    <t>roff</t>
  </si>
  <si>
    <t>rhoo</t>
  </si>
  <si>
    <t>Runoff flux from coupler</t>
  </si>
  <si>
    <t>In situ density</t>
  </si>
  <si>
    <t>saltflx</t>
  </si>
  <si>
    <t>wo</t>
  </si>
  <si>
    <t>thetao</t>
  </si>
  <si>
    <t>pvo</t>
  </si>
  <si>
    <t>evapflx</t>
  </si>
  <si>
    <t>vo</t>
  </si>
  <si>
    <t>stfmmc</t>
  </si>
  <si>
    <t>uo</t>
  </si>
  <si>
    <t>rhopoto</t>
  </si>
  <si>
    <t>zmlo</t>
  </si>
  <si>
    <t>stfbarot</t>
  </si>
  <si>
    <t>prflx</t>
  </si>
  <si>
    <t>frshwtrflx</t>
  </si>
  <si>
    <t>sfchflx</t>
  </si>
  <si>
    <t>zos</t>
  </si>
  <si>
    <t>so</t>
  </si>
  <si>
    <t>ioff</t>
  </si>
  <si>
    <t>snowflx</t>
  </si>
  <si>
    <t>Salt Flux from Coupler (kg of salt/m^2/s)</t>
  </si>
  <si>
    <t>Vertical velocity</t>
  </si>
  <si>
    <t>Potential temperature</t>
  </si>
  <si>
    <t>Potential vorticity</t>
  </si>
  <si>
    <t>Evaporative flux</t>
  </si>
  <si>
    <t>Zonal velocity</t>
  </si>
  <si>
    <t>Meridional Overturning Circulation</t>
  </si>
  <si>
    <t>Potential density ref to surface</t>
  </si>
  <si>
    <t>Mixed-layer depth</t>
  </si>
  <si>
    <t>Diagnostic barotropic streamfunction</t>
  </si>
  <si>
    <t>Precipitation flux from cpl (rain+snow)</t>
  </si>
  <si>
    <t>Freshwater flux</t>
  </si>
  <si>
    <t>Total Surface Heat Flux, Including SW</t>
  </si>
  <si>
    <t>Sea surface height</t>
  </si>
  <si>
    <t>Salinity</t>
  </si>
  <si>
    <t>Ice Runoff Flux from Coupler due to Land-Model Snow Capping</t>
  </si>
  <si>
    <t>Snow Flux from Coupler</t>
  </si>
  <si>
    <t>congrwt</t>
  </si>
  <si>
    <t>congelation ice growth</t>
  </si>
  <si>
    <t>frshwtr</t>
  </si>
  <si>
    <t>freshwtr flx ice to ocn (cpl)</t>
  </si>
  <si>
    <t>top ice melt</t>
  </si>
  <si>
    <t>lateral ice melt</t>
  </si>
  <si>
    <t>sea ice age</t>
  </si>
  <si>
    <t>snow albedo</t>
  </si>
  <si>
    <t>salt flux ice to ocn (cpl)</t>
  </si>
  <si>
    <t>frazil ice growth</t>
  </si>
  <si>
    <t>basal ice melt</t>
  </si>
  <si>
    <t>first-year ice area</t>
  </si>
  <si>
    <t>ice area</t>
  </si>
  <si>
    <t>snow/ice surface temperature</t>
  </si>
  <si>
    <t>snow-ice formation</t>
  </si>
  <si>
    <t>snow melt</t>
  </si>
  <si>
    <t>bare ice albedo</t>
  </si>
  <si>
    <t>internal snow heat content</t>
  </si>
  <si>
    <t>internal ice heat content</t>
  </si>
  <si>
    <t>rainfall rate (cpl)</t>
  </si>
  <si>
    <t>grid cell mean snow fraction</t>
  </si>
  <si>
    <t>sensible heat flux (cpl)</t>
  </si>
  <si>
    <t>latent heat flux (cpl)</t>
  </si>
  <si>
    <t>grid cell mean snow thickness</t>
  </si>
  <si>
    <t>heat flux ice to ocn (cpl)</t>
  </si>
  <si>
    <t>ice velocity (x)</t>
  </si>
  <si>
    <t>melt pond albedo</t>
  </si>
  <si>
    <t>lead area opening rate</t>
  </si>
  <si>
    <t>snowfall rate (cpl)</t>
  </si>
  <si>
    <t>evaporative water flux (cpl)</t>
  </si>
  <si>
    <t>grid cell mean ice thickness</t>
  </si>
  <si>
    <t>ice velocity (y)</t>
  </si>
  <si>
    <t>latnudge</t>
  </si>
  <si>
    <t>fracitional ice removal nudging</t>
  </si>
  <si>
    <t>Bottom heat flux nudging</t>
  </si>
  <si>
    <t>lwbotnudge</t>
  </si>
  <si>
    <t>tmelt</t>
  </si>
  <si>
    <t>lmelt</t>
  </si>
  <si>
    <t>iceage</t>
  </si>
  <si>
    <t>snoalb</t>
  </si>
  <si>
    <t>fragrwt</t>
  </si>
  <si>
    <t>siv</t>
  </si>
  <si>
    <t>sivol</t>
  </si>
  <si>
    <t>evaflx</t>
  </si>
  <si>
    <t>snowfall</t>
  </si>
  <si>
    <t>leadopening</t>
  </si>
  <si>
    <t>pndalb</t>
  </si>
  <si>
    <t>siu</t>
  </si>
  <si>
    <t>hflxocn</t>
  </si>
  <si>
    <t>snothick</t>
  </si>
  <si>
    <t>lhflx</t>
  </si>
  <si>
    <t>snofrac</t>
  </si>
  <si>
    <t>rainfall</t>
  </si>
  <si>
    <t>qice</t>
  </si>
  <si>
    <t>qsnow</t>
  </si>
  <si>
    <t>icealb</t>
  </si>
  <si>
    <t>smelt</t>
  </si>
  <si>
    <t>shflx</t>
  </si>
  <si>
    <t>snowice</t>
  </si>
  <si>
    <t>tsfc</t>
  </si>
  <si>
    <t>sic</t>
  </si>
  <si>
    <t>fyarea</t>
  </si>
  <si>
    <t>bmelt</t>
  </si>
  <si>
    <t>ice</t>
  </si>
  <si>
    <t>rof</t>
  </si>
  <si>
    <t>RTM river discharge into ocean: ICE</t>
  </si>
  <si>
    <t>RTM river discharge into ocean: LIQ</t>
  </si>
  <si>
    <t>rivoi</t>
  </si>
  <si>
    <t>rivo</t>
  </si>
  <si>
    <t>pa-futAntSIC-ext</t>
  </si>
  <si>
    <t>pa-pdSIC-2XCO2-ext</t>
  </si>
  <si>
    <t>pa-futSIC-2XCO2-ext</t>
  </si>
  <si>
    <t>Future antarctic sea ice loss, fully coupled extended experiment</t>
  </si>
  <si>
    <t>Present day sea ice, double CO2, fully coupled extended experiment</t>
  </si>
  <si>
    <t>Future sea ice loss, double CO2, fully coupled extended experiment</t>
  </si>
  <si>
    <t>Notes</t>
  </si>
  <si>
    <t>sit</t>
  </si>
  <si>
    <t>Sea ice effective thickness</t>
  </si>
  <si>
    <t>* in WACCM4-SC output, this variable is 'sit'</t>
  </si>
  <si>
    <t>* unavailable in CAM5 output</t>
  </si>
  <si>
    <t>* unavailable in 2XCO2 output</t>
  </si>
  <si>
    <t>360, 720</t>
  </si>
  <si>
    <t>384, 320</t>
  </si>
  <si>
    <t>Vertical Levels</t>
  </si>
  <si>
    <t>Vertically-integrated total cloud</t>
  </si>
  <si>
    <t>* different dimensions</t>
  </si>
  <si>
    <t>Lat, Lon Gridsize</t>
  </si>
  <si>
    <t>CAM5: (192,288), WACCM4-SC: (96,144)</t>
  </si>
  <si>
    <t>#years 6hr</t>
  </si>
  <si>
    <t>#years mon</t>
  </si>
  <si>
    <t>#years day</t>
  </si>
  <si>
    <t>size per year (cam5) (GB)</t>
  </si>
  <si>
    <t>total size (cam5) (GB)</t>
  </si>
  <si>
    <t>TOTAL CAM5 ATM SIZE (GB)</t>
  </si>
  <si>
    <t>#years waccm</t>
  </si>
  <si>
    <t>TOTAL WACCM4 ATM SIZE (GB)</t>
  </si>
  <si>
    <t>TOTAL WACCM4 OCN SIZE (GB)</t>
  </si>
  <si>
    <t>TOTAL CAM5 OCN SIZE (GB)</t>
  </si>
  <si>
    <t>size per year (waccm) (GB)</t>
  </si>
  <si>
    <t>total size (waccm) (GB)</t>
  </si>
  <si>
    <t>CAM5 MONTHLY ATM SIZE (GB)</t>
  </si>
  <si>
    <t>CAM5 DAILY ATM SIZE (GB)</t>
  </si>
  <si>
    <t>CAM5 6HR ATM SIZE (GB)</t>
  </si>
  <si>
    <t>WACCM4 MONTHLY ATM SIZE (GB)</t>
  </si>
  <si>
    <t>WACCM4 DAILY ATM SIZE (GB)</t>
  </si>
  <si>
    <t>WACCM4 6HR ATM SIZE (GB)</t>
  </si>
  <si>
    <t>/home/esp-shared-a/Distribution/Workshops/PolarClimate_2024/atm_oc_seaice_projects/Project_1_2/pa-pdSIC-ext</t>
  </si>
  <si>
    <t>/home/esp-shared-a/Distribution/Workshops/PolarClimate_2024/atm_oc_seaice_projects/Project_1_2/pa-futArcSIC-ext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</si>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</sst>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4" borderId="0" xfId="0" applyFill="1"/>
    <xf numFmtId="2" fontId="0" fillId="4" borderId="0" xfId="0" applyNumberFormat="1" applyFill="1"/>
    <xf numFmtId="1" fontId="0" fillId="4" borderId="0" xfId="0" applyNumberForma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1" fontId="0" fillId="5" borderId="0" xfId="0" applyNumberFormat="1" applyFill="1"/>
    <xf numFmtId="0" fontId="3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C0878-DC43-AE48-B8DB-A28BB28FC2E0}" name="Table1" displayName="Table1" ref="A1:D6" totalsRowShown="0" headerRowDxfId="0">
  <autoFilter ref="A1:D6" xr:uid="{BE5C0878-DC43-AE48-B8DB-A28BB28FC2E0}"/>
  <tableColumns count="4">
    <tableColumn id="1" xr3:uid="{782D17CA-D574-E242-BCED-724A9071492B}" name="Name"/>
    <tableColumn id="2" xr3:uid="{C5D1DCB6-9A24-EF49-96A8-52BA5BC4B3F3}" name="Atmospheric Component"/>
    <tableColumn id="3" xr3:uid="{439B3EF4-9FE3-574C-BA4D-1800555AA265}" name="Path"/>
    <tableColumn id="4" xr3:uid="{C22064F1-F14E-284B-A9FE-B7CFBF5144BF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5252-8659-1546-8A82-D4B23AC3186A}">
  <dimension ref="A1:D6"/>
  <sheetViews>
    <sheetView tabSelected="1" workbookViewId="0">
      <selection activeCell="C6" sqref="C6"/>
    </sheetView>
  </sheetViews>
  <sheetFormatPr baseColWidth="10" defaultRowHeight="16" x14ac:dyDescent="0.2"/>
  <cols>
    <col min="1" max="1" width="21" customWidth="1"/>
    <col min="2" max="2" width="17" customWidth="1"/>
    <col min="3" max="3" width="126.5" customWidth="1"/>
    <col min="4" max="4" width="56.6640625" customWidth="1"/>
  </cols>
  <sheetData>
    <row r="1" spans="1:4" x14ac:dyDescent="0.2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 s="21" t="s">
        <v>287</v>
      </c>
      <c r="D2" t="s">
        <v>6</v>
      </c>
    </row>
    <row r="3" spans="1:4" x14ac:dyDescent="0.2">
      <c r="A3" t="s">
        <v>7</v>
      </c>
      <c r="B3" t="s">
        <v>4</v>
      </c>
      <c r="C3" s="21" t="s">
        <v>288</v>
      </c>
      <c r="D3" t="s">
        <v>8</v>
      </c>
    </row>
    <row r="4" spans="1:4" x14ac:dyDescent="0.2">
      <c r="A4" t="s">
        <v>250</v>
      </c>
      <c r="B4" t="s">
        <v>4</v>
      </c>
      <c r="C4" s="21" t="s">
        <v>289</v>
      </c>
      <c r="D4" t="s">
        <v>253</v>
      </c>
    </row>
    <row r="5" spans="1:4" x14ac:dyDescent="0.2">
      <c r="A5" t="s">
        <v>251</v>
      </c>
      <c r="B5" t="s">
        <v>4</v>
      </c>
      <c r="C5" s="21" t="s">
        <v>289</v>
      </c>
      <c r="D5" t="s">
        <v>254</v>
      </c>
    </row>
    <row r="6" spans="1:4" x14ac:dyDescent="0.2">
      <c r="A6" t="s">
        <v>252</v>
      </c>
      <c r="B6" t="s">
        <v>4</v>
      </c>
      <c r="C6" s="21" t="s">
        <v>289</v>
      </c>
      <c r="D6" t="s">
        <v>255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28A1-59EA-3C46-B520-B0F03C39922A}">
  <dimension ref="A1:AC121"/>
  <sheetViews>
    <sheetView topLeftCell="A55" workbookViewId="0">
      <selection activeCell="A68" sqref="A68:A84"/>
    </sheetView>
  </sheetViews>
  <sheetFormatPr baseColWidth="10" defaultRowHeight="16" x14ac:dyDescent="0.2"/>
  <cols>
    <col min="1" max="1" width="8.83203125" customWidth="1"/>
    <col min="2" max="2" width="6.33203125" customWidth="1"/>
    <col min="3" max="3" width="6.1640625" customWidth="1"/>
    <col min="4" max="4" width="6.33203125" customWidth="1"/>
    <col min="5" max="5" width="7" customWidth="1"/>
    <col min="6" max="6" width="4.1640625" customWidth="1"/>
    <col min="7" max="7" width="35.5" customWidth="1"/>
    <col min="8" max="8" width="7.5" customWidth="1"/>
    <col min="9" max="9" width="26.6640625" customWidth="1"/>
    <col min="10" max="10" width="4.33203125" style="4" customWidth="1"/>
    <col min="11" max="11" width="7.1640625" customWidth="1"/>
    <col min="12" max="12" width="5.83203125" style="5" customWidth="1"/>
    <col min="13" max="13" width="5.33203125" style="4" customWidth="1"/>
    <col min="14" max="14" width="6.1640625" customWidth="1"/>
    <col min="15" max="15" width="5.33203125" style="5" customWidth="1"/>
    <col min="16" max="16" width="8" style="4" customWidth="1"/>
    <col min="17" max="17" width="7.33203125" customWidth="1"/>
    <col min="18" max="18" width="7.83203125" style="5" customWidth="1"/>
    <col min="19" max="19" width="23" customWidth="1"/>
    <col min="20" max="20" width="8.6640625" style="4" customWidth="1"/>
    <col min="22" max="22" width="10.83203125" style="5"/>
    <col min="23" max="23" width="5.33203125" style="4" customWidth="1"/>
    <col min="24" max="24" width="6.5" customWidth="1"/>
    <col min="25" max="25" width="4.83203125" style="5" customWidth="1"/>
    <col min="26" max="26" width="6.1640625" style="4" customWidth="1"/>
    <col min="27" max="27" width="7.83203125" customWidth="1"/>
    <col min="28" max="28" width="5.6640625" style="5" customWidth="1"/>
    <col min="29" max="29" width="25.6640625" customWidth="1"/>
  </cols>
  <sheetData>
    <row r="1" spans="1:29" s="18" customFormat="1" x14ac:dyDescent="0.2">
      <c r="A1" s="18" t="s">
        <v>9</v>
      </c>
      <c r="B1" s="18" t="s">
        <v>10</v>
      </c>
      <c r="C1" s="18" t="s">
        <v>11</v>
      </c>
      <c r="D1" s="18" t="s">
        <v>13</v>
      </c>
      <c r="E1" s="18" t="s">
        <v>12</v>
      </c>
      <c r="F1" s="18" t="s">
        <v>264</v>
      </c>
      <c r="G1" s="18" t="s">
        <v>267</v>
      </c>
      <c r="H1" s="18" t="s">
        <v>2</v>
      </c>
      <c r="I1" s="18" t="s">
        <v>256</v>
      </c>
      <c r="J1" s="19" t="s">
        <v>269</v>
      </c>
      <c r="K1" s="18" t="s">
        <v>272</v>
      </c>
      <c r="L1" s="20" t="s">
        <v>273</v>
      </c>
      <c r="M1" s="19" t="s">
        <v>271</v>
      </c>
      <c r="N1" s="18" t="s">
        <v>272</v>
      </c>
      <c r="O1" s="20" t="s">
        <v>273</v>
      </c>
      <c r="P1" s="19" t="s">
        <v>270</v>
      </c>
      <c r="Q1" s="18" t="s">
        <v>272</v>
      </c>
      <c r="R1" s="20" t="s">
        <v>273</v>
      </c>
      <c r="S1" s="10" t="s">
        <v>274</v>
      </c>
      <c r="T1" s="19" t="s">
        <v>275</v>
      </c>
      <c r="U1" s="18" t="s">
        <v>279</v>
      </c>
      <c r="V1" s="20" t="s">
        <v>280</v>
      </c>
      <c r="W1" s="19" t="s">
        <v>275</v>
      </c>
      <c r="X1" s="18" t="s">
        <v>279</v>
      </c>
      <c r="Y1" s="20" t="s">
        <v>280</v>
      </c>
      <c r="Z1" s="19" t="s">
        <v>275</v>
      </c>
      <c r="AA1" s="18" t="s">
        <v>279</v>
      </c>
      <c r="AB1" s="20" t="s">
        <v>280</v>
      </c>
      <c r="AC1" s="10" t="s">
        <v>276</v>
      </c>
    </row>
    <row r="2" spans="1:29" x14ac:dyDescent="0.2">
      <c r="A2" t="s">
        <v>15</v>
      </c>
      <c r="B2" t="s">
        <v>21</v>
      </c>
      <c r="C2" t="s">
        <v>14</v>
      </c>
      <c r="E2" t="s">
        <v>14</v>
      </c>
      <c r="F2">
        <v>19</v>
      </c>
      <c r="G2" t="s">
        <v>268</v>
      </c>
      <c r="H2" t="s">
        <v>78</v>
      </c>
      <c r="J2" s="4">
        <v>100</v>
      </c>
      <c r="K2">
        <v>6.4</v>
      </c>
      <c r="L2" s="5">
        <f>J2*K2</f>
        <v>640</v>
      </c>
      <c r="P2" s="4">
        <v>300</v>
      </c>
      <c r="Q2">
        <f>2.2</f>
        <v>2.2000000000000002</v>
      </c>
      <c r="R2" s="5">
        <f>P2*Q2</f>
        <v>660</v>
      </c>
      <c r="S2" s="12">
        <f>SUM(R2:R66)+SUM(L2:L7)+SUM(O9:O14)</f>
        <v>12039.678124999995</v>
      </c>
      <c r="T2" s="4">
        <v>138</v>
      </c>
      <c r="U2">
        <v>1.6</v>
      </c>
      <c r="V2" s="5">
        <f>T2*U2</f>
        <v>220.8</v>
      </c>
      <c r="Z2" s="4">
        <v>236</v>
      </c>
      <c r="AA2">
        <f>514/1024</f>
        <v>0.501953125</v>
      </c>
      <c r="AB2" s="5">
        <f>Z2*AA2</f>
        <v>118.4609375</v>
      </c>
      <c r="AC2" s="12">
        <f>SUM(AB2:AB66)+SUM(V2:V7)+SUM(Y9:Y14)</f>
        <v>2697.83984375</v>
      </c>
    </row>
    <row r="3" spans="1:29" x14ac:dyDescent="0.2">
      <c r="A3" t="s">
        <v>16</v>
      </c>
      <c r="B3" t="s">
        <v>21</v>
      </c>
      <c r="C3" t="s">
        <v>14</v>
      </c>
      <c r="E3" t="s">
        <v>14</v>
      </c>
      <c r="G3" t="s">
        <v>268</v>
      </c>
      <c r="H3" t="s">
        <v>79</v>
      </c>
      <c r="J3" s="4">
        <v>100</v>
      </c>
      <c r="K3">
        <f>309/1024</f>
        <v>0.3017578125</v>
      </c>
      <c r="L3" s="5">
        <f t="shared" ref="L3:L7" si="0">J3*K3</f>
        <v>30.17578125</v>
      </c>
      <c r="P3" s="4">
        <v>302</v>
      </c>
      <c r="Q3">
        <f>2.7/1024</f>
        <v>2.6367187500000002E-3</v>
      </c>
      <c r="R3" s="5">
        <f t="shared" ref="R3:R7" si="1">P3*Q3</f>
        <v>0.79628906250000009</v>
      </c>
      <c r="S3" s="10" t="s">
        <v>281</v>
      </c>
      <c r="T3" s="4">
        <v>138</v>
      </c>
      <c r="U3">
        <f>78/1024</f>
        <v>7.6171875E-2</v>
      </c>
      <c r="V3" s="5">
        <f t="shared" ref="V3:V7" si="2">T3*U3</f>
        <v>10.51171875</v>
      </c>
      <c r="Z3" s="4">
        <v>236</v>
      </c>
      <c r="AA3">
        <f>768/1024/1024</f>
        <v>7.32421875E-4</v>
      </c>
      <c r="AB3" s="5">
        <f t="shared" ref="AB3:AB69" si="3">Z3*AA3</f>
        <v>0.1728515625</v>
      </c>
      <c r="AC3" s="10" t="s">
        <v>284</v>
      </c>
    </row>
    <row r="4" spans="1:29" x14ac:dyDescent="0.2">
      <c r="A4" t="s">
        <v>17</v>
      </c>
      <c r="B4" t="s">
        <v>21</v>
      </c>
      <c r="C4" t="s">
        <v>14</v>
      </c>
      <c r="E4" t="s">
        <v>14</v>
      </c>
      <c r="F4">
        <v>19</v>
      </c>
      <c r="G4" t="s">
        <v>268</v>
      </c>
      <c r="H4" t="s">
        <v>80</v>
      </c>
      <c r="J4" s="4">
        <v>100</v>
      </c>
      <c r="K4">
        <f>6.4</f>
        <v>6.4</v>
      </c>
      <c r="L4" s="5">
        <f t="shared" si="0"/>
        <v>640</v>
      </c>
      <c r="P4" s="4">
        <v>302</v>
      </c>
      <c r="Q4">
        <v>2.2000000000000002</v>
      </c>
      <c r="R4" s="5">
        <f t="shared" si="1"/>
        <v>664.40000000000009</v>
      </c>
      <c r="S4" s="12">
        <f>SUM(R2:R66)</f>
        <v>8671.0218749999949</v>
      </c>
      <c r="T4" s="4">
        <v>138</v>
      </c>
      <c r="U4">
        <v>1.6</v>
      </c>
      <c r="V4" s="5">
        <f t="shared" si="2"/>
        <v>220.8</v>
      </c>
      <c r="Z4" s="4">
        <v>236</v>
      </c>
      <c r="AA4">
        <f>514/1024</f>
        <v>0.501953125</v>
      </c>
      <c r="AB4" s="5">
        <f t="shared" si="3"/>
        <v>118.4609375</v>
      </c>
      <c r="AC4" s="12">
        <f>SUM(AB2:AB66)</f>
        <v>1548.2890625</v>
      </c>
    </row>
    <row r="5" spans="1:29" x14ac:dyDescent="0.2">
      <c r="A5" t="s">
        <v>18</v>
      </c>
      <c r="B5" t="s">
        <v>21</v>
      </c>
      <c r="C5" t="s">
        <v>14</v>
      </c>
      <c r="E5" t="s">
        <v>14</v>
      </c>
      <c r="F5">
        <v>19</v>
      </c>
      <c r="G5" t="s">
        <v>268</v>
      </c>
      <c r="H5" t="s">
        <v>81</v>
      </c>
      <c r="J5" s="4">
        <v>100</v>
      </c>
      <c r="K5">
        <v>6.4</v>
      </c>
      <c r="L5" s="5">
        <f t="shared" si="0"/>
        <v>640</v>
      </c>
      <c r="P5" s="4">
        <v>302</v>
      </c>
      <c r="Q5">
        <v>2.2000000000000002</v>
      </c>
      <c r="R5" s="5">
        <f t="shared" si="1"/>
        <v>664.40000000000009</v>
      </c>
      <c r="S5" s="10" t="s">
        <v>282</v>
      </c>
      <c r="T5" s="4">
        <v>138</v>
      </c>
      <c r="U5">
        <v>1.6</v>
      </c>
      <c r="V5" s="5">
        <f t="shared" si="2"/>
        <v>220.8</v>
      </c>
      <c r="Z5" s="4">
        <v>236</v>
      </c>
      <c r="AA5">
        <f>514/1024</f>
        <v>0.501953125</v>
      </c>
      <c r="AB5" s="5">
        <f t="shared" si="3"/>
        <v>118.4609375</v>
      </c>
      <c r="AC5" s="10" t="s">
        <v>285</v>
      </c>
    </row>
    <row r="6" spans="1:29" x14ac:dyDescent="0.2">
      <c r="A6" t="s">
        <v>20</v>
      </c>
      <c r="B6" t="s">
        <v>21</v>
      </c>
      <c r="C6" t="s">
        <v>14</v>
      </c>
      <c r="E6" t="s">
        <v>14</v>
      </c>
      <c r="F6">
        <v>19</v>
      </c>
      <c r="G6" t="s">
        <v>268</v>
      </c>
      <c r="H6" t="s">
        <v>82</v>
      </c>
      <c r="J6" s="4">
        <v>100</v>
      </c>
      <c r="K6">
        <v>6.4</v>
      </c>
      <c r="L6" s="5">
        <f t="shared" si="0"/>
        <v>640</v>
      </c>
      <c r="P6" s="4">
        <v>302</v>
      </c>
      <c r="Q6">
        <v>2.2000000000000002</v>
      </c>
      <c r="R6" s="5">
        <f t="shared" si="1"/>
        <v>664.40000000000009</v>
      </c>
      <c r="S6" s="11">
        <f>SUM(N9:N14)</f>
        <v>0.45703125</v>
      </c>
      <c r="T6" s="4">
        <v>138</v>
      </c>
      <c r="U6">
        <v>1.6</v>
      </c>
      <c r="V6" s="5">
        <f t="shared" si="2"/>
        <v>220.8</v>
      </c>
      <c r="Z6" s="4">
        <v>236</v>
      </c>
      <c r="AA6">
        <f>514/1024</f>
        <v>0.501953125</v>
      </c>
      <c r="AB6" s="5">
        <f t="shared" si="3"/>
        <v>118.4609375</v>
      </c>
      <c r="AC6" s="11">
        <f>SUM(X9:X14)</f>
        <v>0.1171875</v>
      </c>
    </row>
    <row r="7" spans="1:29" x14ac:dyDescent="0.2">
      <c r="A7" t="s">
        <v>19</v>
      </c>
      <c r="B7" t="s">
        <v>21</v>
      </c>
      <c r="C7" t="s">
        <v>14</v>
      </c>
      <c r="E7" t="s">
        <v>14</v>
      </c>
      <c r="F7">
        <v>19</v>
      </c>
      <c r="G7" t="s">
        <v>268</v>
      </c>
      <c r="H7" t="s">
        <v>83</v>
      </c>
      <c r="J7" s="4">
        <v>100</v>
      </c>
      <c r="K7">
        <v>6.4</v>
      </c>
      <c r="L7" s="5">
        <f t="shared" si="0"/>
        <v>640</v>
      </c>
      <c r="P7" s="4">
        <v>302</v>
      </c>
      <c r="Q7">
        <v>2.2000000000000002</v>
      </c>
      <c r="R7" s="5">
        <f t="shared" si="1"/>
        <v>664.40000000000009</v>
      </c>
      <c r="S7" s="10" t="s">
        <v>283</v>
      </c>
      <c r="T7" s="4">
        <v>138</v>
      </c>
      <c r="U7">
        <v>1.6</v>
      </c>
      <c r="V7" s="5">
        <f t="shared" si="2"/>
        <v>220.8</v>
      </c>
      <c r="Z7" s="4">
        <v>236</v>
      </c>
      <c r="AA7">
        <f>514/1024</f>
        <v>0.501953125</v>
      </c>
      <c r="AB7" s="5">
        <f t="shared" si="3"/>
        <v>118.4609375</v>
      </c>
      <c r="AC7" s="10" t="s">
        <v>286</v>
      </c>
    </row>
    <row r="8" spans="1:29" x14ac:dyDescent="0.2">
      <c r="A8" t="s">
        <v>22</v>
      </c>
      <c r="B8" t="s">
        <v>21</v>
      </c>
      <c r="E8" t="s">
        <v>14</v>
      </c>
      <c r="G8" s="2" t="s">
        <v>268</v>
      </c>
      <c r="H8" t="s">
        <v>119</v>
      </c>
      <c r="P8" s="4">
        <v>302</v>
      </c>
      <c r="Q8">
        <f>2.7/1024</f>
        <v>2.6367187500000002E-3</v>
      </c>
      <c r="R8" s="5">
        <f>Q8*P8</f>
        <v>0.79628906250000009</v>
      </c>
      <c r="S8" s="12">
        <f>SUM(L4:L9)</f>
        <v>2560</v>
      </c>
      <c r="Z8" s="4">
        <v>236</v>
      </c>
      <c r="AA8">
        <f>768/1024/1024</f>
        <v>7.32421875E-4</v>
      </c>
      <c r="AB8" s="5">
        <f t="shared" si="3"/>
        <v>0.1728515625</v>
      </c>
      <c r="AC8" s="12">
        <f>SUM(V2:V7)</f>
        <v>1114.51171875</v>
      </c>
    </row>
    <row r="9" spans="1:29" x14ac:dyDescent="0.2">
      <c r="A9" t="s">
        <v>22</v>
      </c>
      <c r="B9" t="s">
        <v>21</v>
      </c>
      <c r="D9" t="s">
        <v>14</v>
      </c>
      <c r="G9" s="3" t="s">
        <v>268</v>
      </c>
      <c r="H9" t="s">
        <v>88</v>
      </c>
      <c r="M9" s="4">
        <v>303</v>
      </c>
      <c r="N9">
        <f t="shared" ref="N9:N14" si="4">78/1024</f>
        <v>7.6171875E-2</v>
      </c>
      <c r="O9" s="5">
        <f>M9*N9</f>
        <v>23.080078125</v>
      </c>
      <c r="S9" s="16" t="s">
        <v>278</v>
      </c>
      <c r="W9" s="4">
        <v>299</v>
      </c>
      <c r="X9">
        <f t="shared" ref="X9:X14" si="5">20/1024</f>
        <v>1.953125E-2</v>
      </c>
      <c r="Y9" s="5">
        <f>X9*W9</f>
        <v>5.83984375</v>
      </c>
      <c r="AB9" s="5">
        <f t="shared" si="3"/>
        <v>0</v>
      </c>
      <c r="AC9" s="16" t="s">
        <v>277</v>
      </c>
    </row>
    <row r="10" spans="1:29" x14ac:dyDescent="0.2">
      <c r="A10" t="s">
        <v>23</v>
      </c>
      <c r="B10" t="s">
        <v>21</v>
      </c>
      <c r="D10" t="s">
        <v>14</v>
      </c>
      <c r="E10" t="s">
        <v>14</v>
      </c>
      <c r="G10" s="2" t="s">
        <v>268</v>
      </c>
      <c r="H10" t="s">
        <v>84</v>
      </c>
      <c r="M10" s="4">
        <v>303</v>
      </c>
      <c r="N10">
        <f t="shared" si="4"/>
        <v>7.6171875E-2</v>
      </c>
      <c r="O10" s="5">
        <f t="shared" ref="O10:O14" si="6">M10*N10</f>
        <v>23.080078125</v>
      </c>
      <c r="P10" s="4">
        <v>302</v>
      </c>
      <c r="Q10">
        <f>2.7/1024</f>
        <v>2.6367187500000002E-3</v>
      </c>
      <c r="R10" s="5">
        <f t="shared" ref="R10:R66" si="7">Q10*P10</f>
        <v>0.79628906250000009</v>
      </c>
      <c r="S10" s="17">
        <f>SUM(R67:R86)</f>
        <v>829.43828125000016</v>
      </c>
      <c r="W10" s="4">
        <v>299</v>
      </c>
      <c r="X10">
        <f t="shared" si="5"/>
        <v>1.953125E-2</v>
      </c>
      <c r="Y10" s="5">
        <f t="shared" ref="Y10:Y14" si="8">X10*W10</f>
        <v>5.83984375</v>
      </c>
      <c r="Z10" s="4">
        <v>236</v>
      </c>
      <c r="AA10">
        <f>768/1024/1024</f>
        <v>7.32421875E-4</v>
      </c>
      <c r="AB10" s="5">
        <f t="shared" si="3"/>
        <v>0.1728515625</v>
      </c>
      <c r="AC10" s="17">
        <f>SUM(AB67:AB86)</f>
        <v>922.81874999999968</v>
      </c>
    </row>
    <row r="11" spans="1:29" x14ac:dyDescent="0.2">
      <c r="A11" t="s">
        <v>24</v>
      </c>
      <c r="B11" t="s">
        <v>21</v>
      </c>
      <c r="D11" t="s">
        <v>14</v>
      </c>
      <c r="E11" t="s">
        <v>14</v>
      </c>
      <c r="G11" s="3" t="s">
        <v>268</v>
      </c>
      <c r="H11" t="s">
        <v>85</v>
      </c>
      <c r="M11" s="4">
        <v>303</v>
      </c>
      <c r="N11">
        <f t="shared" si="4"/>
        <v>7.6171875E-2</v>
      </c>
      <c r="O11" s="5">
        <f t="shared" si="6"/>
        <v>23.080078125</v>
      </c>
      <c r="P11" s="4">
        <v>302</v>
      </c>
      <c r="Q11">
        <f>2.7/1024</f>
        <v>2.6367187500000002E-3</v>
      </c>
      <c r="R11" s="5">
        <f t="shared" si="7"/>
        <v>0.79628906250000009</v>
      </c>
      <c r="W11" s="4">
        <v>299</v>
      </c>
      <c r="X11">
        <f t="shared" si="5"/>
        <v>1.953125E-2</v>
      </c>
      <c r="Y11" s="5">
        <f t="shared" si="8"/>
        <v>5.83984375</v>
      </c>
      <c r="Z11" s="4">
        <v>236</v>
      </c>
      <c r="AA11">
        <f>768/1024/1024</f>
        <v>7.32421875E-4</v>
      </c>
      <c r="AB11" s="5">
        <f t="shared" si="3"/>
        <v>0.1728515625</v>
      </c>
    </row>
    <row r="12" spans="1:29" x14ac:dyDescent="0.2">
      <c r="A12" t="s">
        <v>25</v>
      </c>
      <c r="B12" t="s">
        <v>21</v>
      </c>
      <c r="D12" t="s">
        <v>14</v>
      </c>
      <c r="G12" s="2" t="s">
        <v>268</v>
      </c>
      <c r="H12" t="s">
        <v>89</v>
      </c>
      <c r="M12" s="4">
        <v>303</v>
      </c>
      <c r="N12">
        <f t="shared" si="4"/>
        <v>7.6171875E-2</v>
      </c>
      <c r="O12" s="5">
        <f t="shared" si="6"/>
        <v>23.080078125</v>
      </c>
      <c r="W12" s="4">
        <v>299</v>
      </c>
      <c r="X12">
        <f t="shared" si="5"/>
        <v>1.953125E-2</v>
      </c>
      <c r="Y12" s="5">
        <f t="shared" si="8"/>
        <v>5.83984375</v>
      </c>
      <c r="AB12" s="5">
        <f t="shared" si="3"/>
        <v>0</v>
      </c>
    </row>
    <row r="13" spans="1:29" x14ac:dyDescent="0.2">
      <c r="A13" t="s">
        <v>26</v>
      </c>
      <c r="B13" t="s">
        <v>21</v>
      </c>
      <c r="D13" t="s">
        <v>14</v>
      </c>
      <c r="G13" s="3" t="s">
        <v>268</v>
      </c>
      <c r="H13" t="s">
        <v>90</v>
      </c>
      <c r="M13" s="4">
        <v>303</v>
      </c>
      <c r="N13">
        <f t="shared" si="4"/>
        <v>7.6171875E-2</v>
      </c>
      <c r="O13" s="5">
        <f t="shared" si="6"/>
        <v>23.080078125</v>
      </c>
      <c r="W13" s="4">
        <v>299</v>
      </c>
      <c r="X13">
        <f t="shared" si="5"/>
        <v>1.953125E-2</v>
      </c>
      <c r="Y13" s="5">
        <f t="shared" si="8"/>
        <v>5.83984375</v>
      </c>
      <c r="AB13" s="5">
        <f t="shared" si="3"/>
        <v>0</v>
      </c>
    </row>
    <row r="14" spans="1:29" x14ac:dyDescent="0.2">
      <c r="A14" t="s">
        <v>27</v>
      </c>
      <c r="B14" t="s">
        <v>21</v>
      </c>
      <c r="D14" t="s">
        <v>14</v>
      </c>
      <c r="G14" s="2" t="s">
        <v>268</v>
      </c>
      <c r="H14" t="s">
        <v>87</v>
      </c>
      <c r="M14" s="4">
        <v>303</v>
      </c>
      <c r="N14">
        <f t="shared" si="4"/>
        <v>7.6171875E-2</v>
      </c>
      <c r="O14" s="5">
        <f t="shared" si="6"/>
        <v>23.080078125</v>
      </c>
      <c r="W14" s="4">
        <v>299</v>
      </c>
      <c r="X14">
        <f t="shared" si="5"/>
        <v>1.953125E-2</v>
      </c>
      <c r="Y14" s="5">
        <f t="shared" si="8"/>
        <v>5.83984375</v>
      </c>
      <c r="AB14" s="5">
        <f t="shared" si="3"/>
        <v>0</v>
      </c>
    </row>
    <row r="15" spans="1:29" x14ac:dyDescent="0.2">
      <c r="A15" t="s">
        <v>28</v>
      </c>
      <c r="B15" t="s">
        <v>21</v>
      </c>
      <c r="E15" t="s">
        <v>14</v>
      </c>
      <c r="G15" s="3" t="s">
        <v>268</v>
      </c>
      <c r="H15" t="s">
        <v>265</v>
      </c>
      <c r="I15" t="s">
        <v>261</v>
      </c>
      <c r="P15" s="4">
        <v>302</v>
      </c>
      <c r="Q15">
        <f t="shared" ref="Q15:Q27" si="9">2.7/1024</f>
        <v>2.6367187500000002E-3</v>
      </c>
      <c r="R15" s="5">
        <f t="shared" si="7"/>
        <v>0.79628906250000009</v>
      </c>
      <c r="Z15" s="4">
        <v>236</v>
      </c>
      <c r="AA15">
        <f>768/1024/1024</f>
        <v>7.32421875E-4</v>
      </c>
      <c r="AB15" s="5">
        <f t="shared" si="3"/>
        <v>0.1728515625</v>
      </c>
    </row>
    <row r="16" spans="1:29" x14ac:dyDescent="0.2">
      <c r="A16" t="s">
        <v>29</v>
      </c>
      <c r="B16" t="s">
        <v>21</v>
      </c>
      <c r="E16" t="s">
        <v>14</v>
      </c>
      <c r="G16" s="2" t="s">
        <v>268</v>
      </c>
      <c r="H16" t="s">
        <v>99</v>
      </c>
      <c r="I16" t="s">
        <v>261</v>
      </c>
      <c r="P16" s="4">
        <v>302</v>
      </c>
      <c r="Q16">
        <f t="shared" si="9"/>
        <v>2.6367187500000002E-3</v>
      </c>
      <c r="R16" s="5">
        <f t="shared" si="7"/>
        <v>0.79628906250000009</v>
      </c>
      <c r="Z16" s="4">
        <v>236</v>
      </c>
      <c r="AA16">
        <f t="shared" ref="AA16:AA57" si="10">768/1024/1024</f>
        <v>7.32421875E-4</v>
      </c>
      <c r="AB16" s="5">
        <f t="shared" si="3"/>
        <v>0.1728515625</v>
      </c>
    </row>
    <row r="17" spans="1:28" x14ac:dyDescent="0.2">
      <c r="A17" t="s">
        <v>30</v>
      </c>
      <c r="B17" t="s">
        <v>21</v>
      </c>
      <c r="E17" t="s">
        <v>14</v>
      </c>
      <c r="G17" s="3" t="s">
        <v>268</v>
      </c>
      <c r="H17" t="s">
        <v>98</v>
      </c>
      <c r="I17" t="s">
        <v>261</v>
      </c>
      <c r="P17" s="4">
        <v>302</v>
      </c>
      <c r="Q17">
        <f t="shared" si="9"/>
        <v>2.6367187500000002E-3</v>
      </c>
      <c r="R17" s="5">
        <f t="shared" si="7"/>
        <v>0.79628906250000009</v>
      </c>
      <c r="Z17" s="4">
        <v>236</v>
      </c>
      <c r="AA17">
        <f t="shared" si="10"/>
        <v>7.32421875E-4</v>
      </c>
      <c r="AB17" s="5">
        <f t="shared" si="3"/>
        <v>0.1728515625</v>
      </c>
    </row>
    <row r="18" spans="1:28" x14ac:dyDescent="0.2">
      <c r="A18" t="s">
        <v>31</v>
      </c>
      <c r="B18" t="s">
        <v>21</v>
      </c>
      <c r="E18" t="s">
        <v>14</v>
      </c>
      <c r="G18" s="2" t="s">
        <v>268</v>
      </c>
      <c r="H18" t="s">
        <v>100</v>
      </c>
      <c r="I18" t="s">
        <v>261</v>
      </c>
      <c r="P18" s="4">
        <v>302</v>
      </c>
      <c r="Q18">
        <f t="shared" si="9"/>
        <v>2.6367187500000002E-3</v>
      </c>
      <c r="R18" s="5">
        <f t="shared" si="7"/>
        <v>0.79628906250000009</v>
      </c>
      <c r="Z18" s="4">
        <v>236</v>
      </c>
      <c r="AA18">
        <f t="shared" si="10"/>
        <v>7.32421875E-4</v>
      </c>
      <c r="AB18" s="5">
        <f t="shared" si="3"/>
        <v>0.1728515625</v>
      </c>
    </row>
    <row r="19" spans="1:28" x14ac:dyDescent="0.2">
      <c r="A19" t="s">
        <v>32</v>
      </c>
      <c r="B19" t="s">
        <v>21</v>
      </c>
      <c r="E19" t="s">
        <v>14</v>
      </c>
      <c r="G19" s="3" t="s">
        <v>268</v>
      </c>
      <c r="H19" t="s">
        <v>86</v>
      </c>
      <c r="I19" t="s">
        <v>261</v>
      </c>
      <c r="P19" s="4">
        <v>302</v>
      </c>
      <c r="Q19">
        <f t="shared" si="9"/>
        <v>2.6367187500000002E-3</v>
      </c>
      <c r="R19" s="5">
        <f t="shared" si="7"/>
        <v>0.79628906250000009</v>
      </c>
      <c r="Z19" s="4">
        <v>236</v>
      </c>
      <c r="AA19">
        <f t="shared" si="10"/>
        <v>7.32421875E-4</v>
      </c>
      <c r="AB19" s="5">
        <f t="shared" si="3"/>
        <v>0.1728515625</v>
      </c>
    </row>
    <row r="20" spans="1:28" x14ac:dyDescent="0.2">
      <c r="A20" t="s">
        <v>33</v>
      </c>
      <c r="B20" t="s">
        <v>21</v>
      </c>
      <c r="E20" t="s">
        <v>14</v>
      </c>
      <c r="G20" s="2" t="s">
        <v>268</v>
      </c>
      <c r="H20" t="s">
        <v>106</v>
      </c>
      <c r="I20" t="s">
        <v>261</v>
      </c>
      <c r="P20" s="4">
        <v>302</v>
      </c>
      <c r="Q20">
        <f t="shared" si="9"/>
        <v>2.6367187500000002E-3</v>
      </c>
      <c r="R20" s="5">
        <f t="shared" si="7"/>
        <v>0.79628906250000009</v>
      </c>
      <c r="Z20" s="4">
        <v>236</v>
      </c>
      <c r="AA20">
        <f t="shared" si="10"/>
        <v>7.32421875E-4</v>
      </c>
      <c r="AB20" s="5">
        <f t="shared" si="3"/>
        <v>0.1728515625</v>
      </c>
    </row>
    <row r="21" spans="1:28" x14ac:dyDescent="0.2">
      <c r="A21" t="s">
        <v>34</v>
      </c>
      <c r="B21" t="s">
        <v>21</v>
      </c>
      <c r="E21" t="s">
        <v>14</v>
      </c>
      <c r="G21" s="3" t="s">
        <v>268</v>
      </c>
      <c r="H21" t="s">
        <v>94</v>
      </c>
      <c r="P21" s="4">
        <v>302</v>
      </c>
      <c r="Q21">
        <f t="shared" si="9"/>
        <v>2.6367187500000002E-3</v>
      </c>
      <c r="R21" s="5">
        <f t="shared" si="7"/>
        <v>0.79628906250000009</v>
      </c>
      <c r="Z21" s="4">
        <v>236</v>
      </c>
      <c r="AA21">
        <f t="shared" si="10"/>
        <v>7.32421875E-4</v>
      </c>
      <c r="AB21" s="5">
        <f t="shared" si="3"/>
        <v>0.1728515625</v>
      </c>
    </row>
    <row r="22" spans="1:28" x14ac:dyDescent="0.2">
      <c r="A22" t="s">
        <v>35</v>
      </c>
      <c r="B22" t="s">
        <v>21</v>
      </c>
      <c r="E22" t="s">
        <v>14</v>
      </c>
      <c r="G22" s="2" t="s">
        <v>268</v>
      </c>
      <c r="H22" t="s">
        <v>95</v>
      </c>
      <c r="P22" s="4">
        <v>302</v>
      </c>
      <c r="Q22">
        <f t="shared" si="9"/>
        <v>2.6367187500000002E-3</v>
      </c>
      <c r="R22" s="5">
        <f t="shared" si="7"/>
        <v>0.79628906250000009</v>
      </c>
      <c r="Z22" s="4">
        <v>236</v>
      </c>
      <c r="AA22">
        <f t="shared" si="10"/>
        <v>7.32421875E-4</v>
      </c>
      <c r="AB22" s="5">
        <f t="shared" si="3"/>
        <v>0.1728515625</v>
      </c>
    </row>
    <row r="23" spans="1:28" x14ac:dyDescent="0.2">
      <c r="A23" t="s">
        <v>36</v>
      </c>
      <c r="B23" t="s">
        <v>21</v>
      </c>
      <c r="E23" t="s">
        <v>14</v>
      </c>
      <c r="G23" s="3" t="s">
        <v>268</v>
      </c>
      <c r="H23" t="s">
        <v>120</v>
      </c>
      <c r="P23" s="4">
        <v>302</v>
      </c>
      <c r="Q23">
        <f t="shared" si="9"/>
        <v>2.6367187500000002E-3</v>
      </c>
      <c r="R23" s="5">
        <f t="shared" si="7"/>
        <v>0.79628906250000009</v>
      </c>
      <c r="Z23" s="4">
        <v>236</v>
      </c>
      <c r="AA23">
        <f t="shared" si="10"/>
        <v>7.32421875E-4</v>
      </c>
      <c r="AB23" s="5">
        <f t="shared" si="3"/>
        <v>0.1728515625</v>
      </c>
    </row>
    <row r="24" spans="1:28" x14ac:dyDescent="0.2">
      <c r="A24" t="s">
        <v>15</v>
      </c>
      <c r="B24" t="s">
        <v>21</v>
      </c>
      <c r="E24" t="s">
        <v>14</v>
      </c>
      <c r="G24" s="2" t="s">
        <v>268</v>
      </c>
      <c r="H24" t="s">
        <v>78</v>
      </c>
      <c r="P24" s="4">
        <v>302</v>
      </c>
      <c r="Q24">
        <f t="shared" si="9"/>
        <v>2.6367187500000002E-3</v>
      </c>
      <c r="R24" s="5">
        <f t="shared" si="7"/>
        <v>0.79628906250000009</v>
      </c>
      <c r="Z24" s="4">
        <v>236</v>
      </c>
      <c r="AA24">
        <f t="shared" si="10"/>
        <v>7.32421875E-4</v>
      </c>
      <c r="AB24" s="5">
        <f t="shared" si="3"/>
        <v>0.1728515625</v>
      </c>
    </row>
    <row r="25" spans="1:28" x14ac:dyDescent="0.2">
      <c r="A25" t="s">
        <v>37</v>
      </c>
      <c r="B25" t="s">
        <v>21</v>
      </c>
      <c r="E25" t="s">
        <v>14</v>
      </c>
      <c r="G25" s="3" t="s">
        <v>268</v>
      </c>
      <c r="H25" t="s">
        <v>121</v>
      </c>
      <c r="P25" s="4">
        <v>302</v>
      </c>
      <c r="Q25">
        <f t="shared" si="9"/>
        <v>2.6367187500000002E-3</v>
      </c>
      <c r="R25" s="5">
        <f t="shared" si="7"/>
        <v>0.79628906250000009</v>
      </c>
      <c r="Z25" s="4">
        <v>236</v>
      </c>
      <c r="AA25">
        <f t="shared" si="10"/>
        <v>7.32421875E-4</v>
      </c>
      <c r="AB25" s="5">
        <f t="shared" si="3"/>
        <v>0.1728515625</v>
      </c>
    </row>
    <row r="26" spans="1:28" x14ac:dyDescent="0.2">
      <c r="A26" t="s">
        <v>38</v>
      </c>
      <c r="B26" t="s">
        <v>21</v>
      </c>
      <c r="E26" t="s">
        <v>14</v>
      </c>
      <c r="G26" s="2" t="s">
        <v>268</v>
      </c>
      <c r="H26" t="s">
        <v>122</v>
      </c>
      <c r="P26" s="4">
        <v>302</v>
      </c>
      <c r="Q26">
        <f t="shared" si="9"/>
        <v>2.6367187500000002E-3</v>
      </c>
      <c r="R26" s="5">
        <f t="shared" si="7"/>
        <v>0.79628906250000009</v>
      </c>
      <c r="Z26" s="4">
        <v>236</v>
      </c>
      <c r="AA26">
        <f t="shared" si="10"/>
        <v>7.32421875E-4</v>
      </c>
      <c r="AB26" s="5">
        <f t="shared" si="3"/>
        <v>0.1728515625</v>
      </c>
    </row>
    <row r="27" spans="1:28" x14ac:dyDescent="0.2">
      <c r="A27" t="s">
        <v>39</v>
      </c>
      <c r="B27" t="s">
        <v>21</v>
      </c>
      <c r="E27" t="s">
        <v>14</v>
      </c>
      <c r="G27" s="3" t="s">
        <v>268</v>
      </c>
      <c r="H27" t="s">
        <v>123</v>
      </c>
      <c r="P27" s="4">
        <v>302</v>
      </c>
      <c r="Q27">
        <f t="shared" si="9"/>
        <v>2.6367187500000002E-3</v>
      </c>
      <c r="R27" s="5">
        <f t="shared" si="7"/>
        <v>0.79628906250000009</v>
      </c>
      <c r="Z27" s="4">
        <v>236</v>
      </c>
      <c r="AA27">
        <f t="shared" si="10"/>
        <v>7.32421875E-4</v>
      </c>
      <c r="AB27" s="5">
        <f t="shared" si="3"/>
        <v>0.1728515625</v>
      </c>
    </row>
    <row r="28" spans="1:28" x14ac:dyDescent="0.2">
      <c r="A28" t="s">
        <v>40</v>
      </c>
      <c r="B28" t="s">
        <v>21</v>
      </c>
      <c r="E28" t="s">
        <v>14</v>
      </c>
      <c r="G28" s="2" t="s">
        <v>268</v>
      </c>
      <c r="H28" t="s">
        <v>124</v>
      </c>
      <c r="P28" s="4">
        <v>302</v>
      </c>
      <c r="Q28">
        <f t="shared" ref="Q28:Q51" si="11">2.7/1024</f>
        <v>2.6367187500000002E-3</v>
      </c>
      <c r="R28" s="5">
        <f t="shared" si="7"/>
        <v>0.79628906250000009</v>
      </c>
      <c r="Z28" s="4">
        <v>236</v>
      </c>
      <c r="AA28">
        <f t="shared" si="10"/>
        <v>7.32421875E-4</v>
      </c>
      <c r="AB28" s="5">
        <f t="shared" si="3"/>
        <v>0.1728515625</v>
      </c>
    </row>
    <row r="29" spans="1:28" x14ac:dyDescent="0.2">
      <c r="A29" t="s">
        <v>41</v>
      </c>
      <c r="B29" t="s">
        <v>21</v>
      </c>
      <c r="E29" t="s">
        <v>14</v>
      </c>
      <c r="G29" s="3" t="s">
        <v>268</v>
      </c>
      <c r="H29" t="s">
        <v>91</v>
      </c>
      <c r="P29" s="4">
        <v>302</v>
      </c>
      <c r="Q29">
        <f t="shared" si="11"/>
        <v>2.6367187500000002E-3</v>
      </c>
      <c r="R29" s="5">
        <f t="shared" si="7"/>
        <v>0.79628906250000009</v>
      </c>
      <c r="Z29" s="4">
        <v>236</v>
      </c>
      <c r="AA29">
        <f t="shared" si="10"/>
        <v>7.32421875E-4</v>
      </c>
      <c r="AB29" s="5">
        <f t="shared" si="3"/>
        <v>0.1728515625</v>
      </c>
    </row>
    <row r="30" spans="1:28" x14ac:dyDescent="0.2">
      <c r="A30" t="s">
        <v>42</v>
      </c>
      <c r="B30" t="s">
        <v>21</v>
      </c>
      <c r="E30" t="s">
        <v>14</v>
      </c>
      <c r="G30" s="2" t="s">
        <v>268</v>
      </c>
      <c r="H30" t="s">
        <v>125</v>
      </c>
      <c r="P30" s="4">
        <v>302</v>
      </c>
      <c r="Q30">
        <f t="shared" si="11"/>
        <v>2.6367187500000002E-3</v>
      </c>
      <c r="R30" s="5">
        <f t="shared" si="7"/>
        <v>0.79628906250000009</v>
      </c>
      <c r="Z30" s="4">
        <v>236</v>
      </c>
      <c r="AA30">
        <f t="shared" si="10"/>
        <v>7.32421875E-4</v>
      </c>
      <c r="AB30" s="5">
        <f t="shared" si="3"/>
        <v>0.1728515625</v>
      </c>
    </row>
    <row r="31" spans="1:28" x14ac:dyDescent="0.2">
      <c r="A31" t="s">
        <v>43</v>
      </c>
      <c r="B31" t="s">
        <v>21</v>
      </c>
      <c r="E31" t="s">
        <v>14</v>
      </c>
      <c r="G31" s="3" t="s">
        <v>268</v>
      </c>
      <c r="H31" t="s">
        <v>107</v>
      </c>
      <c r="P31" s="4">
        <v>302</v>
      </c>
      <c r="Q31">
        <f t="shared" si="11"/>
        <v>2.6367187500000002E-3</v>
      </c>
      <c r="R31" s="5">
        <f t="shared" si="7"/>
        <v>0.79628906250000009</v>
      </c>
      <c r="Z31" s="4">
        <v>236</v>
      </c>
      <c r="AA31">
        <f t="shared" si="10"/>
        <v>7.32421875E-4</v>
      </c>
      <c r="AB31" s="5">
        <f t="shared" si="3"/>
        <v>0.1728515625</v>
      </c>
    </row>
    <row r="32" spans="1:28" x14ac:dyDescent="0.2">
      <c r="A32" t="s">
        <v>44</v>
      </c>
      <c r="B32" t="s">
        <v>21</v>
      </c>
      <c r="E32" t="s">
        <v>14</v>
      </c>
      <c r="G32" s="3" t="s">
        <v>268</v>
      </c>
      <c r="H32" t="s">
        <v>117</v>
      </c>
      <c r="P32" s="4">
        <v>302</v>
      </c>
      <c r="Q32">
        <f t="shared" si="11"/>
        <v>2.6367187500000002E-3</v>
      </c>
      <c r="R32" s="5">
        <f t="shared" si="7"/>
        <v>0.79628906250000009</v>
      </c>
      <c r="Z32" s="4">
        <v>236</v>
      </c>
      <c r="AA32">
        <f t="shared" si="10"/>
        <v>7.32421875E-4</v>
      </c>
      <c r="AB32" s="5">
        <f t="shared" si="3"/>
        <v>0.1728515625</v>
      </c>
    </row>
    <row r="33" spans="1:28" x14ac:dyDescent="0.2">
      <c r="A33" t="s">
        <v>45</v>
      </c>
      <c r="B33" t="s">
        <v>21</v>
      </c>
      <c r="E33" t="s">
        <v>14</v>
      </c>
      <c r="G33" s="3" t="s">
        <v>268</v>
      </c>
      <c r="H33" t="s">
        <v>92</v>
      </c>
      <c r="P33" s="4">
        <v>302</v>
      </c>
      <c r="Q33">
        <f t="shared" si="11"/>
        <v>2.6367187500000002E-3</v>
      </c>
      <c r="R33" s="5">
        <f t="shared" si="7"/>
        <v>0.79628906250000009</v>
      </c>
      <c r="Z33" s="4">
        <v>236</v>
      </c>
      <c r="AA33">
        <f t="shared" si="10"/>
        <v>7.32421875E-4</v>
      </c>
      <c r="AB33" s="5">
        <f t="shared" si="3"/>
        <v>0.1728515625</v>
      </c>
    </row>
    <row r="34" spans="1:28" x14ac:dyDescent="0.2">
      <c r="A34" t="s">
        <v>46</v>
      </c>
      <c r="B34" t="s">
        <v>21</v>
      </c>
      <c r="E34" t="s">
        <v>14</v>
      </c>
      <c r="G34" s="3" t="s">
        <v>268</v>
      </c>
      <c r="H34" t="s">
        <v>93</v>
      </c>
      <c r="P34" s="4">
        <v>302</v>
      </c>
      <c r="Q34">
        <f t="shared" si="11"/>
        <v>2.6367187500000002E-3</v>
      </c>
      <c r="R34" s="5">
        <f t="shared" si="7"/>
        <v>0.79628906250000009</v>
      </c>
      <c r="Z34" s="4">
        <v>236</v>
      </c>
      <c r="AA34">
        <f t="shared" si="10"/>
        <v>7.32421875E-4</v>
      </c>
      <c r="AB34" s="5">
        <f t="shared" si="3"/>
        <v>0.1728515625</v>
      </c>
    </row>
    <row r="35" spans="1:28" x14ac:dyDescent="0.2">
      <c r="A35" t="s">
        <v>47</v>
      </c>
      <c r="B35" t="s">
        <v>21</v>
      </c>
      <c r="E35" t="s">
        <v>14</v>
      </c>
      <c r="G35" s="3" t="s">
        <v>268</v>
      </c>
      <c r="H35" t="s">
        <v>104</v>
      </c>
      <c r="P35" s="4">
        <v>302</v>
      </c>
      <c r="Q35">
        <f t="shared" si="11"/>
        <v>2.6367187500000002E-3</v>
      </c>
      <c r="R35" s="5">
        <f t="shared" si="7"/>
        <v>0.79628906250000009</v>
      </c>
      <c r="Z35" s="4">
        <v>236</v>
      </c>
      <c r="AA35">
        <f t="shared" si="10"/>
        <v>7.32421875E-4</v>
      </c>
      <c r="AB35" s="5">
        <f t="shared" si="3"/>
        <v>0.1728515625</v>
      </c>
    </row>
    <row r="36" spans="1:28" x14ac:dyDescent="0.2">
      <c r="A36" t="s">
        <v>48</v>
      </c>
      <c r="B36" t="s">
        <v>21</v>
      </c>
      <c r="E36" t="s">
        <v>14</v>
      </c>
      <c r="G36" s="3" t="s">
        <v>268</v>
      </c>
      <c r="H36" t="s">
        <v>126</v>
      </c>
      <c r="P36" s="4">
        <v>302</v>
      </c>
      <c r="Q36">
        <f t="shared" si="11"/>
        <v>2.6367187500000002E-3</v>
      </c>
      <c r="R36" s="5">
        <f t="shared" si="7"/>
        <v>0.79628906250000009</v>
      </c>
      <c r="Z36" s="4">
        <v>236</v>
      </c>
      <c r="AA36">
        <f t="shared" si="10"/>
        <v>7.32421875E-4</v>
      </c>
      <c r="AB36" s="5">
        <f t="shared" si="3"/>
        <v>0.1728515625</v>
      </c>
    </row>
    <row r="37" spans="1:28" x14ac:dyDescent="0.2">
      <c r="A37" t="s">
        <v>49</v>
      </c>
      <c r="B37" t="s">
        <v>21</v>
      </c>
      <c r="E37" t="s">
        <v>14</v>
      </c>
      <c r="G37" s="3" t="s">
        <v>268</v>
      </c>
      <c r="H37" t="s">
        <v>101</v>
      </c>
      <c r="P37" s="4">
        <v>302</v>
      </c>
      <c r="Q37">
        <f t="shared" si="11"/>
        <v>2.6367187500000002E-3</v>
      </c>
      <c r="R37" s="5">
        <f t="shared" si="7"/>
        <v>0.79628906250000009</v>
      </c>
      <c r="Z37" s="4">
        <v>236</v>
      </c>
      <c r="AA37">
        <f t="shared" si="10"/>
        <v>7.32421875E-4</v>
      </c>
      <c r="AB37" s="5">
        <f t="shared" si="3"/>
        <v>0.1728515625</v>
      </c>
    </row>
    <row r="38" spans="1:28" x14ac:dyDescent="0.2">
      <c r="A38" t="s">
        <v>50</v>
      </c>
      <c r="B38" t="s">
        <v>21</v>
      </c>
      <c r="E38" t="s">
        <v>14</v>
      </c>
      <c r="G38" s="3" t="s">
        <v>268</v>
      </c>
      <c r="H38" t="s">
        <v>115</v>
      </c>
      <c r="P38" s="4">
        <v>302</v>
      </c>
      <c r="Q38">
        <f t="shared" si="11"/>
        <v>2.6367187500000002E-3</v>
      </c>
      <c r="R38" s="5">
        <f t="shared" si="7"/>
        <v>0.79628906250000009</v>
      </c>
      <c r="Z38" s="4">
        <v>236</v>
      </c>
      <c r="AA38">
        <f t="shared" si="10"/>
        <v>7.32421875E-4</v>
      </c>
      <c r="AB38" s="5">
        <f t="shared" si="3"/>
        <v>0.1728515625</v>
      </c>
    </row>
    <row r="39" spans="1:28" x14ac:dyDescent="0.2">
      <c r="A39" t="s">
        <v>51</v>
      </c>
      <c r="B39" t="s">
        <v>21</v>
      </c>
      <c r="E39" t="s">
        <v>14</v>
      </c>
      <c r="G39" s="3" t="s">
        <v>268</v>
      </c>
      <c r="H39" t="s">
        <v>103</v>
      </c>
      <c r="P39" s="4">
        <v>302</v>
      </c>
      <c r="Q39">
        <f t="shared" si="11"/>
        <v>2.6367187500000002E-3</v>
      </c>
      <c r="R39" s="5">
        <f t="shared" si="7"/>
        <v>0.79628906250000009</v>
      </c>
      <c r="Z39" s="4">
        <v>236</v>
      </c>
      <c r="AA39">
        <f t="shared" si="10"/>
        <v>7.32421875E-4</v>
      </c>
      <c r="AB39" s="5">
        <f t="shared" si="3"/>
        <v>0.1728515625</v>
      </c>
    </row>
    <row r="40" spans="1:28" x14ac:dyDescent="0.2">
      <c r="A40" t="s">
        <v>52</v>
      </c>
      <c r="B40" t="s">
        <v>21</v>
      </c>
      <c r="E40" t="s">
        <v>14</v>
      </c>
      <c r="G40" s="3" t="s">
        <v>268</v>
      </c>
      <c r="H40" t="s">
        <v>127</v>
      </c>
      <c r="P40" s="4">
        <v>302</v>
      </c>
      <c r="Q40">
        <f t="shared" si="11"/>
        <v>2.6367187500000002E-3</v>
      </c>
      <c r="R40" s="5">
        <f t="shared" si="7"/>
        <v>0.79628906250000009</v>
      </c>
      <c r="Z40" s="4">
        <v>236</v>
      </c>
      <c r="AA40">
        <f t="shared" si="10"/>
        <v>7.32421875E-4</v>
      </c>
      <c r="AB40" s="5">
        <f t="shared" si="3"/>
        <v>0.1728515625</v>
      </c>
    </row>
    <row r="41" spans="1:28" x14ac:dyDescent="0.2">
      <c r="A41" t="s">
        <v>53</v>
      </c>
      <c r="B41" t="s">
        <v>21</v>
      </c>
      <c r="E41" t="s">
        <v>14</v>
      </c>
      <c r="G41" s="3" t="s">
        <v>268</v>
      </c>
      <c r="H41" t="s">
        <v>114</v>
      </c>
      <c r="P41" s="4">
        <v>302</v>
      </c>
      <c r="Q41">
        <f t="shared" si="11"/>
        <v>2.6367187500000002E-3</v>
      </c>
      <c r="R41" s="5">
        <f t="shared" si="7"/>
        <v>0.79628906250000009</v>
      </c>
      <c r="Z41" s="4">
        <v>236</v>
      </c>
      <c r="AA41">
        <f t="shared" si="10"/>
        <v>7.32421875E-4</v>
      </c>
      <c r="AB41" s="5">
        <f t="shared" si="3"/>
        <v>0.1728515625</v>
      </c>
    </row>
    <row r="42" spans="1:28" x14ac:dyDescent="0.2">
      <c r="A42" t="s">
        <v>54</v>
      </c>
      <c r="B42" t="s">
        <v>21</v>
      </c>
      <c r="E42" t="s">
        <v>14</v>
      </c>
      <c r="G42" s="3" t="s">
        <v>268</v>
      </c>
      <c r="H42" t="s">
        <v>128</v>
      </c>
      <c r="P42" s="4">
        <v>302</v>
      </c>
      <c r="Q42">
        <f t="shared" si="11"/>
        <v>2.6367187500000002E-3</v>
      </c>
      <c r="R42" s="5">
        <f t="shared" si="7"/>
        <v>0.79628906250000009</v>
      </c>
      <c r="Z42" s="4">
        <v>236</v>
      </c>
      <c r="AA42">
        <f t="shared" si="10"/>
        <v>7.32421875E-4</v>
      </c>
      <c r="AB42" s="5">
        <f t="shared" si="3"/>
        <v>0.1728515625</v>
      </c>
    </row>
    <row r="43" spans="1:28" x14ac:dyDescent="0.2">
      <c r="A43" t="s">
        <v>55</v>
      </c>
      <c r="B43" t="s">
        <v>21</v>
      </c>
      <c r="E43" t="s">
        <v>14</v>
      </c>
      <c r="G43" s="3" t="s">
        <v>268</v>
      </c>
      <c r="H43" t="s">
        <v>129</v>
      </c>
      <c r="P43" s="4">
        <v>302</v>
      </c>
      <c r="Q43">
        <f t="shared" si="11"/>
        <v>2.6367187500000002E-3</v>
      </c>
      <c r="R43" s="5">
        <f t="shared" si="7"/>
        <v>0.79628906250000009</v>
      </c>
      <c r="Z43" s="4">
        <v>236</v>
      </c>
      <c r="AA43">
        <f t="shared" si="10"/>
        <v>7.32421875E-4</v>
      </c>
      <c r="AB43" s="5">
        <f t="shared" si="3"/>
        <v>0.1728515625</v>
      </c>
    </row>
    <row r="44" spans="1:28" x14ac:dyDescent="0.2">
      <c r="A44" t="s">
        <v>56</v>
      </c>
      <c r="B44" t="s">
        <v>21</v>
      </c>
      <c r="E44" t="s">
        <v>14</v>
      </c>
      <c r="G44" s="3" t="s">
        <v>268</v>
      </c>
      <c r="H44" t="s">
        <v>130</v>
      </c>
      <c r="P44" s="4">
        <v>302</v>
      </c>
      <c r="Q44">
        <f t="shared" si="11"/>
        <v>2.6367187500000002E-3</v>
      </c>
      <c r="R44" s="5">
        <f t="shared" si="7"/>
        <v>0.79628906250000009</v>
      </c>
      <c r="Z44" s="4">
        <v>236</v>
      </c>
      <c r="AA44">
        <f t="shared" si="10"/>
        <v>7.32421875E-4</v>
      </c>
      <c r="AB44" s="5">
        <f t="shared" si="3"/>
        <v>0.1728515625</v>
      </c>
    </row>
    <row r="45" spans="1:28" x14ac:dyDescent="0.2">
      <c r="A45" t="s">
        <v>57</v>
      </c>
      <c r="B45" t="s">
        <v>21</v>
      </c>
      <c r="E45" t="s">
        <v>14</v>
      </c>
      <c r="G45" s="3" t="s">
        <v>268</v>
      </c>
      <c r="H45" t="s">
        <v>111</v>
      </c>
      <c r="P45" s="4">
        <v>302</v>
      </c>
      <c r="Q45">
        <f t="shared" si="11"/>
        <v>2.6367187500000002E-3</v>
      </c>
      <c r="R45" s="5">
        <f t="shared" si="7"/>
        <v>0.79628906250000009</v>
      </c>
      <c r="Z45" s="4">
        <v>236</v>
      </c>
      <c r="AA45">
        <f t="shared" si="10"/>
        <v>7.32421875E-4</v>
      </c>
      <c r="AB45" s="5">
        <f t="shared" si="3"/>
        <v>0.1728515625</v>
      </c>
    </row>
    <row r="46" spans="1:28" x14ac:dyDescent="0.2">
      <c r="A46" t="s">
        <v>58</v>
      </c>
      <c r="B46" t="s">
        <v>21</v>
      </c>
      <c r="E46" t="s">
        <v>14</v>
      </c>
      <c r="G46" s="3" t="s">
        <v>268</v>
      </c>
      <c r="H46" t="s">
        <v>131</v>
      </c>
      <c r="P46" s="4">
        <v>302</v>
      </c>
      <c r="Q46">
        <f t="shared" si="11"/>
        <v>2.6367187500000002E-3</v>
      </c>
      <c r="R46" s="5">
        <f t="shared" si="7"/>
        <v>0.79628906250000009</v>
      </c>
      <c r="Z46" s="4">
        <v>236</v>
      </c>
      <c r="AA46">
        <f t="shared" si="10"/>
        <v>7.32421875E-4</v>
      </c>
      <c r="AB46" s="5">
        <f t="shared" si="3"/>
        <v>0.1728515625</v>
      </c>
    </row>
    <row r="47" spans="1:28" x14ac:dyDescent="0.2">
      <c r="A47" t="s">
        <v>59</v>
      </c>
      <c r="B47" t="s">
        <v>21</v>
      </c>
      <c r="E47" t="s">
        <v>14</v>
      </c>
      <c r="G47" s="3" t="s">
        <v>268</v>
      </c>
      <c r="H47" t="s">
        <v>132</v>
      </c>
      <c r="P47" s="4">
        <v>302</v>
      </c>
      <c r="Q47">
        <f t="shared" si="11"/>
        <v>2.6367187500000002E-3</v>
      </c>
      <c r="R47" s="5">
        <f t="shared" si="7"/>
        <v>0.79628906250000009</v>
      </c>
      <c r="Z47" s="4">
        <v>236</v>
      </c>
      <c r="AA47">
        <f t="shared" si="10"/>
        <v>7.32421875E-4</v>
      </c>
      <c r="AB47" s="5">
        <f t="shared" si="3"/>
        <v>0.1728515625</v>
      </c>
    </row>
    <row r="48" spans="1:28" x14ac:dyDescent="0.2">
      <c r="A48" t="s">
        <v>60</v>
      </c>
      <c r="B48" t="s">
        <v>21</v>
      </c>
      <c r="E48" t="s">
        <v>14</v>
      </c>
      <c r="G48" s="3" t="s">
        <v>268</v>
      </c>
      <c r="H48" t="s">
        <v>102</v>
      </c>
      <c r="P48" s="4">
        <v>302</v>
      </c>
      <c r="Q48">
        <f t="shared" si="11"/>
        <v>2.6367187500000002E-3</v>
      </c>
      <c r="R48" s="5">
        <f t="shared" si="7"/>
        <v>0.79628906250000009</v>
      </c>
      <c r="Z48" s="4">
        <v>236</v>
      </c>
      <c r="AA48">
        <f t="shared" si="10"/>
        <v>7.32421875E-4</v>
      </c>
      <c r="AB48" s="5">
        <f t="shared" si="3"/>
        <v>0.1728515625</v>
      </c>
    </row>
    <row r="49" spans="1:28" x14ac:dyDescent="0.2">
      <c r="A49" t="s">
        <v>61</v>
      </c>
      <c r="B49" t="s">
        <v>21</v>
      </c>
      <c r="E49" t="s">
        <v>14</v>
      </c>
      <c r="G49" s="3" t="s">
        <v>268</v>
      </c>
      <c r="H49" t="s">
        <v>133</v>
      </c>
      <c r="P49" s="4">
        <v>302</v>
      </c>
      <c r="Q49">
        <f t="shared" si="11"/>
        <v>2.6367187500000002E-3</v>
      </c>
      <c r="R49" s="5">
        <f t="shared" si="7"/>
        <v>0.79628906250000009</v>
      </c>
      <c r="Z49" s="4">
        <v>236</v>
      </c>
      <c r="AA49">
        <f t="shared" si="10"/>
        <v>7.32421875E-4</v>
      </c>
      <c r="AB49" s="5">
        <f t="shared" si="3"/>
        <v>0.1728515625</v>
      </c>
    </row>
    <row r="50" spans="1:28" x14ac:dyDescent="0.2">
      <c r="A50" t="s">
        <v>62</v>
      </c>
      <c r="B50" t="s">
        <v>21</v>
      </c>
      <c r="E50" t="s">
        <v>14</v>
      </c>
      <c r="G50" s="3" t="s">
        <v>268</v>
      </c>
      <c r="H50" t="s">
        <v>134</v>
      </c>
      <c r="P50" s="4">
        <v>302</v>
      </c>
      <c r="Q50">
        <f t="shared" si="11"/>
        <v>2.6367187500000002E-3</v>
      </c>
      <c r="R50" s="5">
        <f t="shared" si="7"/>
        <v>0.79628906250000009</v>
      </c>
      <c r="Z50" s="4">
        <v>236</v>
      </c>
      <c r="AA50">
        <f t="shared" si="10"/>
        <v>7.32421875E-4</v>
      </c>
      <c r="AB50" s="5">
        <f t="shared" si="3"/>
        <v>0.1728515625</v>
      </c>
    </row>
    <row r="51" spans="1:28" x14ac:dyDescent="0.2">
      <c r="A51" t="s">
        <v>63</v>
      </c>
      <c r="B51" t="s">
        <v>21</v>
      </c>
      <c r="E51" t="s">
        <v>14</v>
      </c>
      <c r="G51" s="3" t="s">
        <v>268</v>
      </c>
      <c r="H51" t="s">
        <v>135</v>
      </c>
      <c r="P51" s="4">
        <v>302</v>
      </c>
      <c r="Q51">
        <f t="shared" si="11"/>
        <v>2.6367187500000002E-3</v>
      </c>
      <c r="R51" s="5">
        <f t="shared" si="7"/>
        <v>0.79628906250000009</v>
      </c>
      <c r="Z51" s="4">
        <v>236</v>
      </c>
      <c r="AA51">
        <f t="shared" si="10"/>
        <v>7.32421875E-4</v>
      </c>
      <c r="AB51" s="5">
        <f t="shared" si="3"/>
        <v>0.1728515625</v>
      </c>
    </row>
    <row r="52" spans="1:28" x14ac:dyDescent="0.2">
      <c r="A52" t="s">
        <v>64</v>
      </c>
      <c r="B52" t="s">
        <v>21</v>
      </c>
      <c r="E52" t="s">
        <v>14</v>
      </c>
      <c r="G52" s="3" t="s">
        <v>268</v>
      </c>
      <c r="H52" t="s">
        <v>116</v>
      </c>
      <c r="P52" s="4">
        <v>302</v>
      </c>
      <c r="Q52">
        <f t="shared" ref="Q52:Q57" si="12">2.7/1024</f>
        <v>2.6367187500000002E-3</v>
      </c>
      <c r="R52" s="5">
        <f t="shared" si="7"/>
        <v>0.79628906250000009</v>
      </c>
      <c r="Z52" s="4">
        <v>236</v>
      </c>
      <c r="AA52">
        <f t="shared" si="10"/>
        <v>7.32421875E-4</v>
      </c>
      <c r="AB52" s="5">
        <f t="shared" si="3"/>
        <v>0.1728515625</v>
      </c>
    </row>
    <row r="53" spans="1:28" x14ac:dyDescent="0.2">
      <c r="A53" t="s">
        <v>65</v>
      </c>
      <c r="B53" t="s">
        <v>21</v>
      </c>
      <c r="E53" t="s">
        <v>14</v>
      </c>
      <c r="G53" s="3" t="s">
        <v>268</v>
      </c>
      <c r="H53" t="s">
        <v>112</v>
      </c>
      <c r="P53" s="4">
        <v>302</v>
      </c>
      <c r="Q53">
        <f t="shared" si="12"/>
        <v>2.6367187500000002E-3</v>
      </c>
      <c r="R53" s="5">
        <f t="shared" si="7"/>
        <v>0.79628906250000009</v>
      </c>
      <c r="Z53" s="4">
        <v>236</v>
      </c>
      <c r="AA53">
        <f t="shared" si="10"/>
        <v>7.32421875E-4</v>
      </c>
      <c r="AB53" s="5">
        <f t="shared" si="3"/>
        <v>0.1728515625</v>
      </c>
    </row>
    <row r="54" spans="1:28" x14ac:dyDescent="0.2">
      <c r="A54" t="s">
        <v>66</v>
      </c>
      <c r="B54" t="s">
        <v>21</v>
      </c>
      <c r="E54" t="s">
        <v>14</v>
      </c>
      <c r="G54" s="3" t="s">
        <v>268</v>
      </c>
      <c r="H54" t="s">
        <v>113</v>
      </c>
      <c r="P54" s="4">
        <v>302</v>
      </c>
      <c r="Q54">
        <f t="shared" si="12"/>
        <v>2.6367187500000002E-3</v>
      </c>
      <c r="R54" s="5">
        <f t="shared" si="7"/>
        <v>0.79628906250000009</v>
      </c>
      <c r="Z54" s="4">
        <v>236</v>
      </c>
      <c r="AA54">
        <f t="shared" si="10"/>
        <v>7.32421875E-4</v>
      </c>
      <c r="AB54" s="5">
        <f t="shared" si="3"/>
        <v>0.1728515625</v>
      </c>
    </row>
    <row r="55" spans="1:28" x14ac:dyDescent="0.2">
      <c r="A55" t="s">
        <v>67</v>
      </c>
      <c r="B55" t="s">
        <v>21</v>
      </c>
      <c r="E55" t="s">
        <v>14</v>
      </c>
      <c r="G55" s="3" t="s">
        <v>268</v>
      </c>
      <c r="H55" t="s">
        <v>108</v>
      </c>
      <c r="I55" t="s">
        <v>261</v>
      </c>
      <c r="P55" s="4">
        <v>302</v>
      </c>
      <c r="Q55">
        <f t="shared" si="12"/>
        <v>2.6367187500000002E-3</v>
      </c>
      <c r="R55" s="5">
        <f t="shared" si="7"/>
        <v>0.79628906250000009</v>
      </c>
      <c r="Z55" s="4">
        <v>236</v>
      </c>
      <c r="AA55">
        <f t="shared" si="10"/>
        <v>7.32421875E-4</v>
      </c>
      <c r="AB55" s="5">
        <f t="shared" si="3"/>
        <v>0.1728515625</v>
      </c>
    </row>
    <row r="56" spans="1:28" x14ac:dyDescent="0.2">
      <c r="A56" t="s">
        <v>68</v>
      </c>
      <c r="B56" t="s">
        <v>21</v>
      </c>
      <c r="E56" t="s">
        <v>14</v>
      </c>
      <c r="G56" s="3" t="s">
        <v>268</v>
      </c>
      <c r="H56" t="s">
        <v>109</v>
      </c>
      <c r="I56" t="s">
        <v>261</v>
      </c>
      <c r="P56" s="4">
        <v>302</v>
      </c>
      <c r="Q56">
        <f t="shared" si="12"/>
        <v>2.6367187500000002E-3</v>
      </c>
      <c r="R56" s="5">
        <f t="shared" si="7"/>
        <v>0.79628906250000009</v>
      </c>
      <c r="Z56" s="4">
        <v>236</v>
      </c>
      <c r="AA56">
        <f t="shared" si="10"/>
        <v>7.32421875E-4</v>
      </c>
      <c r="AB56" s="5">
        <f t="shared" si="3"/>
        <v>0.1728515625</v>
      </c>
    </row>
    <row r="57" spans="1:28" x14ac:dyDescent="0.2">
      <c r="A57" t="s">
        <v>69</v>
      </c>
      <c r="B57" t="s">
        <v>21</v>
      </c>
      <c r="E57" t="s">
        <v>14</v>
      </c>
      <c r="G57" s="3" t="s">
        <v>268</v>
      </c>
      <c r="H57" t="s">
        <v>136</v>
      </c>
      <c r="P57" s="4">
        <v>302</v>
      </c>
      <c r="Q57">
        <f t="shared" si="12"/>
        <v>2.6367187500000002E-3</v>
      </c>
      <c r="R57" s="5">
        <f t="shared" si="7"/>
        <v>0.79628906250000009</v>
      </c>
      <c r="Z57" s="4">
        <v>236</v>
      </c>
      <c r="AA57">
        <f t="shared" si="10"/>
        <v>7.32421875E-4</v>
      </c>
      <c r="AB57" s="5">
        <f t="shared" si="3"/>
        <v>0.1728515625</v>
      </c>
    </row>
    <row r="58" spans="1:28" x14ac:dyDescent="0.2">
      <c r="A58" t="s">
        <v>70</v>
      </c>
      <c r="B58" t="s">
        <v>21</v>
      </c>
      <c r="E58" t="s">
        <v>14</v>
      </c>
      <c r="F58">
        <v>19</v>
      </c>
      <c r="G58" s="3" t="s">
        <v>268</v>
      </c>
      <c r="H58" t="s">
        <v>96</v>
      </c>
      <c r="I58" t="s">
        <v>261</v>
      </c>
      <c r="P58" s="4">
        <v>302</v>
      </c>
      <c r="Q58">
        <v>2.2000000000000002</v>
      </c>
      <c r="R58" s="5">
        <f t="shared" si="7"/>
        <v>664.40000000000009</v>
      </c>
      <c r="Z58" s="4">
        <v>236</v>
      </c>
      <c r="AA58">
        <f t="shared" ref="AA58:AA65" si="13">514/1024</f>
        <v>0.501953125</v>
      </c>
      <c r="AB58" s="5">
        <f t="shared" si="3"/>
        <v>118.4609375</v>
      </c>
    </row>
    <row r="59" spans="1:28" x14ac:dyDescent="0.2">
      <c r="A59" t="s">
        <v>18</v>
      </c>
      <c r="B59" t="s">
        <v>21</v>
      </c>
      <c r="E59" t="s">
        <v>14</v>
      </c>
      <c r="F59">
        <v>19</v>
      </c>
      <c r="G59" s="3" t="s">
        <v>268</v>
      </c>
      <c r="H59" t="s">
        <v>137</v>
      </c>
      <c r="P59" s="4">
        <v>302</v>
      </c>
      <c r="Q59">
        <v>2.2000000000000002</v>
      </c>
      <c r="R59" s="5">
        <f t="shared" si="7"/>
        <v>664.40000000000009</v>
      </c>
      <c r="Z59" s="4">
        <v>236</v>
      </c>
      <c r="AA59">
        <f t="shared" si="13"/>
        <v>0.501953125</v>
      </c>
      <c r="AB59" s="5">
        <f t="shared" si="3"/>
        <v>118.4609375</v>
      </c>
    </row>
    <row r="60" spans="1:28" x14ac:dyDescent="0.2">
      <c r="A60" t="s">
        <v>71</v>
      </c>
      <c r="B60" t="s">
        <v>21</v>
      </c>
      <c r="E60" t="s">
        <v>14</v>
      </c>
      <c r="F60">
        <v>19</v>
      </c>
      <c r="G60" s="3" t="s">
        <v>268</v>
      </c>
      <c r="H60" t="s">
        <v>105</v>
      </c>
      <c r="P60" s="4">
        <v>302</v>
      </c>
      <c r="Q60">
        <v>2.2000000000000002</v>
      </c>
      <c r="R60" s="5">
        <f t="shared" si="7"/>
        <v>664.40000000000009</v>
      </c>
      <c r="Z60" s="4">
        <v>236</v>
      </c>
      <c r="AA60">
        <f t="shared" si="13"/>
        <v>0.501953125</v>
      </c>
      <c r="AB60" s="5">
        <f t="shared" si="3"/>
        <v>118.4609375</v>
      </c>
    </row>
    <row r="61" spans="1:28" x14ac:dyDescent="0.2">
      <c r="A61" t="s">
        <v>72</v>
      </c>
      <c r="B61" t="s">
        <v>21</v>
      </c>
      <c r="E61" t="s">
        <v>14</v>
      </c>
      <c r="F61">
        <v>19</v>
      </c>
      <c r="G61" s="3" t="s">
        <v>268</v>
      </c>
      <c r="H61" t="s">
        <v>138</v>
      </c>
      <c r="I61" t="s">
        <v>261</v>
      </c>
      <c r="P61" s="4">
        <v>302</v>
      </c>
      <c r="Q61">
        <v>2.2000000000000002</v>
      </c>
      <c r="R61" s="5">
        <f t="shared" si="7"/>
        <v>664.40000000000009</v>
      </c>
      <c r="Z61" s="4">
        <v>236</v>
      </c>
      <c r="AA61">
        <f t="shared" si="13"/>
        <v>0.501953125</v>
      </c>
      <c r="AB61" s="5">
        <f t="shared" si="3"/>
        <v>118.4609375</v>
      </c>
    </row>
    <row r="62" spans="1:28" x14ac:dyDescent="0.2">
      <c r="A62" t="s">
        <v>73</v>
      </c>
      <c r="B62" t="s">
        <v>21</v>
      </c>
      <c r="E62" t="s">
        <v>14</v>
      </c>
      <c r="F62">
        <v>19</v>
      </c>
      <c r="G62" s="3" t="s">
        <v>268</v>
      </c>
      <c r="H62" t="s">
        <v>97</v>
      </c>
      <c r="I62" t="s">
        <v>261</v>
      </c>
      <c r="P62" s="4">
        <v>302</v>
      </c>
      <c r="Q62">
        <v>2.2000000000000002</v>
      </c>
      <c r="R62" s="5">
        <f t="shared" si="7"/>
        <v>664.40000000000009</v>
      </c>
      <c r="Z62" s="4">
        <v>236</v>
      </c>
      <c r="AA62">
        <f t="shared" si="13"/>
        <v>0.501953125</v>
      </c>
      <c r="AB62" s="5">
        <f t="shared" si="3"/>
        <v>118.4609375</v>
      </c>
    </row>
    <row r="63" spans="1:28" x14ac:dyDescent="0.2">
      <c r="A63" t="s">
        <v>74</v>
      </c>
      <c r="B63" t="s">
        <v>21</v>
      </c>
      <c r="E63" t="s">
        <v>14</v>
      </c>
      <c r="F63">
        <v>19</v>
      </c>
      <c r="G63" s="3" t="s">
        <v>268</v>
      </c>
      <c r="H63" t="s">
        <v>118</v>
      </c>
      <c r="I63" t="s">
        <v>261</v>
      </c>
      <c r="P63" s="4">
        <v>302</v>
      </c>
      <c r="Q63">
        <v>2.2000000000000002</v>
      </c>
      <c r="R63" s="5">
        <f t="shared" si="7"/>
        <v>664.40000000000009</v>
      </c>
      <c r="Z63" s="4">
        <v>236</v>
      </c>
      <c r="AA63">
        <f t="shared" si="13"/>
        <v>0.501953125</v>
      </c>
      <c r="AB63" s="5">
        <f t="shared" si="3"/>
        <v>118.4609375</v>
      </c>
    </row>
    <row r="64" spans="1:28" x14ac:dyDescent="0.2">
      <c r="A64" t="s">
        <v>75</v>
      </c>
      <c r="B64" t="s">
        <v>21</v>
      </c>
      <c r="E64" t="s">
        <v>14</v>
      </c>
      <c r="F64">
        <v>19</v>
      </c>
      <c r="G64" s="3" t="s">
        <v>268</v>
      </c>
      <c r="H64" t="s">
        <v>110</v>
      </c>
      <c r="I64" t="s">
        <v>261</v>
      </c>
      <c r="P64" s="4">
        <v>302</v>
      </c>
      <c r="Q64">
        <v>2.2000000000000002</v>
      </c>
      <c r="R64" s="5">
        <f t="shared" si="7"/>
        <v>664.40000000000009</v>
      </c>
      <c r="Z64" s="4">
        <v>236</v>
      </c>
      <c r="AA64">
        <f t="shared" si="13"/>
        <v>0.501953125</v>
      </c>
      <c r="AB64" s="5">
        <f t="shared" si="3"/>
        <v>118.4609375</v>
      </c>
    </row>
    <row r="65" spans="1:28" x14ac:dyDescent="0.2">
      <c r="A65" t="s">
        <v>76</v>
      </c>
      <c r="B65" t="s">
        <v>21</v>
      </c>
      <c r="E65" t="s">
        <v>14</v>
      </c>
      <c r="F65">
        <v>19</v>
      </c>
      <c r="G65" s="3" t="s">
        <v>268</v>
      </c>
      <c r="H65" t="s">
        <v>139</v>
      </c>
      <c r="I65" t="s">
        <v>261</v>
      </c>
      <c r="P65" s="4">
        <v>302</v>
      </c>
      <c r="Q65">
        <v>2.2000000000000002</v>
      </c>
      <c r="R65" s="5">
        <f t="shared" si="7"/>
        <v>664.40000000000009</v>
      </c>
      <c r="Z65" s="4">
        <v>236</v>
      </c>
      <c r="AA65">
        <f t="shared" si="13"/>
        <v>0.501953125</v>
      </c>
      <c r="AB65" s="5">
        <f t="shared" si="3"/>
        <v>118.4609375</v>
      </c>
    </row>
    <row r="66" spans="1:28" s="6" customFormat="1" x14ac:dyDescent="0.2">
      <c r="A66" s="6" t="s">
        <v>77</v>
      </c>
      <c r="B66" s="6" t="s">
        <v>21</v>
      </c>
      <c r="E66" s="6" t="s">
        <v>14</v>
      </c>
      <c r="G66" s="7" t="s">
        <v>268</v>
      </c>
      <c r="H66" s="6" t="s">
        <v>140</v>
      </c>
      <c r="J66" s="8"/>
      <c r="L66" s="9"/>
      <c r="M66" s="8"/>
      <c r="O66" s="9"/>
      <c r="P66" s="4">
        <v>302</v>
      </c>
      <c r="Q66" s="6">
        <f>2.7/1024</f>
        <v>2.6367187500000002E-3</v>
      </c>
      <c r="R66" s="5">
        <f t="shared" si="7"/>
        <v>0.79628906250000009</v>
      </c>
      <c r="T66" s="8"/>
      <c r="V66" s="9"/>
      <c r="W66" s="8"/>
      <c r="Y66" s="9"/>
      <c r="Z66" s="4">
        <v>236</v>
      </c>
      <c r="AA66">
        <f t="shared" ref="AA66" si="14">768/1024/1024</f>
        <v>7.32421875E-4</v>
      </c>
      <c r="AB66" s="5">
        <f t="shared" si="3"/>
        <v>0.1728515625</v>
      </c>
    </row>
    <row r="67" spans="1:28" x14ac:dyDescent="0.2">
      <c r="A67" t="s">
        <v>142</v>
      </c>
      <c r="B67" t="s">
        <v>141</v>
      </c>
      <c r="E67" t="s">
        <v>14</v>
      </c>
      <c r="G67" t="s">
        <v>263</v>
      </c>
      <c r="H67" t="s">
        <v>144</v>
      </c>
      <c r="P67" s="14">
        <v>302</v>
      </c>
      <c r="Q67">
        <f>7.7/1024</f>
        <v>7.5195312500000002E-3</v>
      </c>
      <c r="R67" s="5">
        <f t="shared" ref="R67:R86" si="15">P67*Q67</f>
        <v>2.2708984375000001</v>
      </c>
      <c r="Z67" s="4">
        <v>336</v>
      </c>
      <c r="AA67">
        <f>7.7/1024</f>
        <v>7.5195312500000002E-3</v>
      </c>
      <c r="AB67" s="5">
        <f t="shared" si="3"/>
        <v>2.5265625000000003</v>
      </c>
    </row>
    <row r="68" spans="1:28" x14ac:dyDescent="0.2">
      <c r="A68" t="s">
        <v>143</v>
      </c>
      <c r="B68" t="s">
        <v>141</v>
      </c>
      <c r="E68" t="s">
        <v>14</v>
      </c>
      <c r="F68">
        <v>60</v>
      </c>
      <c r="G68" t="s">
        <v>263</v>
      </c>
      <c r="H68" t="s">
        <v>145</v>
      </c>
      <c r="P68" s="4">
        <v>302</v>
      </c>
      <c r="Q68">
        <f>340/1024</f>
        <v>0.33203125</v>
      </c>
      <c r="R68" s="5">
        <f t="shared" si="15"/>
        <v>100.2734375</v>
      </c>
      <c r="Z68" s="4">
        <v>336</v>
      </c>
      <c r="AA68">
        <f>340/1024</f>
        <v>0.33203125</v>
      </c>
      <c r="AB68" s="5">
        <f t="shared" si="3"/>
        <v>111.5625</v>
      </c>
    </row>
    <row r="69" spans="1:28" x14ac:dyDescent="0.2">
      <c r="A69" t="s">
        <v>146</v>
      </c>
      <c r="B69" t="s">
        <v>141</v>
      </c>
      <c r="E69" t="s">
        <v>14</v>
      </c>
      <c r="G69" t="s">
        <v>263</v>
      </c>
      <c r="H69" t="s">
        <v>164</v>
      </c>
      <c r="P69" s="4">
        <v>302</v>
      </c>
      <c r="Q69">
        <f>7.7/1024</f>
        <v>7.5195312500000002E-3</v>
      </c>
      <c r="R69" s="5">
        <f t="shared" si="15"/>
        <v>2.2708984375000001</v>
      </c>
      <c r="Z69" s="4">
        <v>336</v>
      </c>
      <c r="AA69">
        <f>7.7/1024</f>
        <v>7.5195312500000002E-3</v>
      </c>
      <c r="AB69" s="5">
        <f t="shared" si="3"/>
        <v>2.5265625000000003</v>
      </c>
    </row>
    <row r="70" spans="1:28" x14ac:dyDescent="0.2">
      <c r="A70" t="s">
        <v>147</v>
      </c>
      <c r="B70" t="s">
        <v>141</v>
      </c>
      <c r="E70" t="s">
        <v>14</v>
      </c>
      <c r="F70">
        <v>60</v>
      </c>
      <c r="G70" t="s">
        <v>263</v>
      </c>
      <c r="H70" t="s">
        <v>165</v>
      </c>
      <c r="P70" s="4">
        <v>302</v>
      </c>
      <c r="Q70">
        <f>340/1024</f>
        <v>0.33203125</v>
      </c>
      <c r="R70" s="5">
        <f t="shared" si="15"/>
        <v>100.2734375</v>
      </c>
      <c r="Z70" s="4">
        <v>336</v>
      </c>
      <c r="AA70">
        <f>340/1024</f>
        <v>0.33203125</v>
      </c>
      <c r="AB70" s="5">
        <f t="shared" ref="AB70:AB86" si="16">Z70*AA70</f>
        <v>111.5625</v>
      </c>
    </row>
    <row r="71" spans="1:28" x14ac:dyDescent="0.2">
      <c r="A71" t="s">
        <v>148</v>
      </c>
      <c r="B71" t="s">
        <v>141</v>
      </c>
      <c r="E71" t="s">
        <v>14</v>
      </c>
      <c r="F71">
        <v>60</v>
      </c>
      <c r="G71" t="s">
        <v>263</v>
      </c>
      <c r="H71" t="s">
        <v>166</v>
      </c>
      <c r="P71" s="4">
        <v>302</v>
      </c>
      <c r="Q71">
        <f>340/1024</f>
        <v>0.33203125</v>
      </c>
      <c r="R71" s="5">
        <f t="shared" si="15"/>
        <v>100.2734375</v>
      </c>
      <c r="Z71" s="4">
        <v>336</v>
      </c>
      <c r="AA71">
        <f>340/1024</f>
        <v>0.33203125</v>
      </c>
      <c r="AB71" s="5">
        <f t="shared" si="16"/>
        <v>111.5625</v>
      </c>
    </row>
    <row r="72" spans="1:28" x14ac:dyDescent="0.2">
      <c r="A72" t="s">
        <v>149</v>
      </c>
      <c r="B72" t="s">
        <v>141</v>
      </c>
      <c r="E72" t="s">
        <v>14</v>
      </c>
      <c r="F72">
        <v>60</v>
      </c>
      <c r="G72" t="s">
        <v>263</v>
      </c>
      <c r="H72" t="s">
        <v>167</v>
      </c>
      <c r="P72" s="4">
        <v>302</v>
      </c>
      <c r="Q72">
        <f>340/1024</f>
        <v>0.33203125</v>
      </c>
      <c r="R72" s="5">
        <f t="shared" si="15"/>
        <v>100.2734375</v>
      </c>
      <c r="Z72" s="4">
        <v>336</v>
      </c>
      <c r="AA72">
        <f>340/1024</f>
        <v>0.33203125</v>
      </c>
      <c r="AB72" s="5">
        <f t="shared" si="16"/>
        <v>111.5625</v>
      </c>
    </row>
    <row r="73" spans="1:28" x14ac:dyDescent="0.2">
      <c r="A73" t="s">
        <v>150</v>
      </c>
      <c r="B73" t="s">
        <v>141</v>
      </c>
      <c r="E73" t="s">
        <v>14</v>
      </c>
      <c r="G73" t="s">
        <v>263</v>
      </c>
      <c r="H73" t="s">
        <v>168</v>
      </c>
      <c r="P73" s="4">
        <v>302</v>
      </c>
      <c r="Q73">
        <f>7.7/1024</f>
        <v>7.5195312500000002E-3</v>
      </c>
      <c r="R73" s="5">
        <f t="shared" si="15"/>
        <v>2.2708984375000001</v>
      </c>
      <c r="Z73" s="4">
        <v>336</v>
      </c>
      <c r="AA73">
        <f>7.7/1024</f>
        <v>7.5195312500000002E-3</v>
      </c>
      <c r="AB73" s="5">
        <f t="shared" si="16"/>
        <v>2.5265625000000003</v>
      </c>
    </row>
    <row r="74" spans="1:28" x14ac:dyDescent="0.2">
      <c r="A74" t="s">
        <v>151</v>
      </c>
      <c r="B74" t="s">
        <v>141</v>
      </c>
      <c r="E74" t="s">
        <v>14</v>
      </c>
      <c r="F74">
        <v>60</v>
      </c>
      <c r="G74" t="s">
        <v>263</v>
      </c>
      <c r="H74" t="s">
        <v>82</v>
      </c>
      <c r="P74" s="4">
        <v>302</v>
      </c>
      <c r="Q74">
        <f>340/1024</f>
        <v>0.33203125</v>
      </c>
      <c r="R74" s="5">
        <f t="shared" si="15"/>
        <v>100.2734375</v>
      </c>
      <c r="Z74" s="4">
        <v>336</v>
      </c>
      <c r="AA74">
        <f>340/1024</f>
        <v>0.33203125</v>
      </c>
      <c r="AB74" s="5">
        <f t="shared" si="16"/>
        <v>111.5625</v>
      </c>
    </row>
    <row r="75" spans="1:28" x14ac:dyDescent="0.2">
      <c r="A75" t="s">
        <v>153</v>
      </c>
      <c r="B75" t="s">
        <v>141</v>
      </c>
      <c r="E75" t="s">
        <v>14</v>
      </c>
      <c r="F75">
        <v>60</v>
      </c>
      <c r="G75" t="s">
        <v>263</v>
      </c>
      <c r="H75" t="s">
        <v>169</v>
      </c>
      <c r="P75" s="4">
        <v>302</v>
      </c>
      <c r="Q75">
        <f>340/1024</f>
        <v>0.33203125</v>
      </c>
      <c r="R75" s="5">
        <f t="shared" si="15"/>
        <v>100.2734375</v>
      </c>
      <c r="Z75" s="4">
        <v>336</v>
      </c>
      <c r="AA75">
        <f>340/1024</f>
        <v>0.33203125</v>
      </c>
      <c r="AB75" s="5">
        <f t="shared" si="16"/>
        <v>111.5625</v>
      </c>
    </row>
    <row r="76" spans="1:28" x14ac:dyDescent="0.2">
      <c r="A76" t="s">
        <v>152</v>
      </c>
      <c r="B76" t="s">
        <v>141</v>
      </c>
      <c r="E76" t="s">
        <v>14</v>
      </c>
      <c r="H76" t="s">
        <v>170</v>
      </c>
      <c r="I76" t="s">
        <v>266</v>
      </c>
      <c r="P76" s="4">
        <v>302</v>
      </c>
      <c r="Q76">
        <f>7.7/1024</f>
        <v>7.5195312500000002E-3</v>
      </c>
      <c r="R76" s="5">
        <f t="shared" si="15"/>
        <v>2.2708984375000001</v>
      </c>
      <c r="Z76" s="4">
        <v>336</v>
      </c>
      <c r="AA76">
        <f>7.7/1024</f>
        <v>7.5195312500000002E-3</v>
      </c>
      <c r="AB76" s="5">
        <f t="shared" si="16"/>
        <v>2.5265625000000003</v>
      </c>
    </row>
    <row r="77" spans="1:28" x14ac:dyDescent="0.2">
      <c r="A77" t="s">
        <v>154</v>
      </c>
      <c r="B77" t="s">
        <v>141</v>
      </c>
      <c r="E77" t="s">
        <v>14</v>
      </c>
      <c r="F77">
        <v>60</v>
      </c>
      <c r="G77" t="s">
        <v>263</v>
      </c>
      <c r="H77" t="s">
        <v>171</v>
      </c>
      <c r="P77" s="4">
        <v>302</v>
      </c>
      <c r="Q77">
        <f>340/1024</f>
        <v>0.33203125</v>
      </c>
      <c r="R77" s="5">
        <f t="shared" si="15"/>
        <v>100.2734375</v>
      </c>
      <c r="Z77" s="4">
        <v>336</v>
      </c>
      <c r="AA77">
        <f>340/1024</f>
        <v>0.33203125</v>
      </c>
      <c r="AB77" s="5">
        <f t="shared" si="16"/>
        <v>111.5625</v>
      </c>
    </row>
    <row r="78" spans="1:28" x14ac:dyDescent="0.2">
      <c r="A78" t="s">
        <v>155</v>
      </c>
      <c r="B78" t="s">
        <v>141</v>
      </c>
      <c r="E78" t="s">
        <v>14</v>
      </c>
      <c r="G78" t="s">
        <v>263</v>
      </c>
      <c r="H78" t="s">
        <v>172</v>
      </c>
      <c r="P78" s="4">
        <v>302</v>
      </c>
      <c r="Q78">
        <f>7.7/1024</f>
        <v>7.5195312500000002E-3</v>
      </c>
      <c r="R78" s="5">
        <f t="shared" si="15"/>
        <v>2.2708984375000001</v>
      </c>
      <c r="Z78" s="4">
        <v>336</v>
      </c>
      <c r="AA78">
        <f>7.7/1024</f>
        <v>7.5195312500000002E-3</v>
      </c>
      <c r="AB78" s="5">
        <f t="shared" si="16"/>
        <v>2.5265625000000003</v>
      </c>
    </row>
    <row r="79" spans="1:28" x14ac:dyDescent="0.2">
      <c r="A79" t="s">
        <v>156</v>
      </c>
      <c r="B79" t="s">
        <v>141</v>
      </c>
      <c r="E79" t="s">
        <v>14</v>
      </c>
      <c r="G79" t="s">
        <v>263</v>
      </c>
      <c r="H79" t="s">
        <v>173</v>
      </c>
      <c r="P79" s="4">
        <v>302</v>
      </c>
      <c r="Q79">
        <f t="shared" ref="Q79:Q86" si="17">7.7/1024</f>
        <v>7.5195312500000002E-3</v>
      </c>
      <c r="R79" s="5">
        <f t="shared" si="15"/>
        <v>2.2708984375000001</v>
      </c>
      <c r="Z79" s="4">
        <v>336</v>
      </c>
      <c r="AA79">
        <f t="shared" ref="AA79:AA86" si="18">7.7/1024</f>
        <v>7.5195312500000002E-3</v>
      </c>
      <c r="AB79" s="5">
        <f t="shared" si="16"/>
        <v>2.5265625000000003</v>
      </c>
    </row>
    <row r="80" spans="1:28" x14ac:dyDescent="0.2">
      <c r="A80" t="s">
        <v>157</v>
      </c>
      <c r="B80" t="s">
        <v>141</v>
      </c>
      <c r="E80" t="s">
        <v>14</v>
      </c>
      <c r="G80" t="s">
        <v>263</v>
      </c>
      <c r="H80" t="s">
        <v>174</v>
      </c>
      <c r="P80" s="4">
        <v>302</v>
      </c>
      <c r="Q80">
        <f t="shared" si="17"/>
        <v>7.5195312500000002E-3</v>
      </c>
      <c r="R80" s="5">
        <f t="shared" si="15"/>
        <v>2.2708984375000001</v>
      </c>
      <c r="Z80" s="4">
        <v>336</v>
      </c>
      <c r="AA80">
        <f t="shared" si="18"/>
        <v>7.5195312500000002E-3</v>
      </c>
      <c r="AB80" s="5">
        <f t="shared" si="16"/>
        <v>2.5265625000000003</v>
      </c>
    </row>
    <row r="81" spans="1:28" x14ac:dyDescent="0.2">
      <c r="A81" t="s">
        <v>158</v>
      </c>
      <c r="B81" t="s">
        <v>141</v>
      </c>
      <c r="E81" t="s">
        <v>14</v>
      </c>
      <c r="G81" t="s">
        <v>263</v>
      </c>
      <c r="H81" t="s">
        <v>175</v>
      </c>
      <c r="P81" s="4">
        <v>302</v>
      </c>
      <c r="Q81">
        <f t="shared" si="17"/>
        <v>7.5195312500000002E-3</v>
      </c>
      <c r="R81" s="5">
        <f t="shared" si="15"/>
        <v>2.2708984375000001</v>
      </c>
      <c r="Z81" s="4">
        <v>336</v>
      </c>
      <c r="AA81">
        <f t="shared" si="18"/>
        <v>7.5195312500000002E-3</v>
      </c>
      <c r="AB81" s="5">
        <f t="shared" si="16"/>
        <v>2.5265625000000003</v>
      </c>
    </row>
    <row r="82" spans="1:28" x14ac:dyDescent="0.2">
      <c r="A82" t="s">
        <v>159</v>
      </c>
      <c r="B82" t="s">
        <v>141</v>
      </c>
      <c r="E82" t="s">
        <v>14</v>
      </c>
      <c r="G82" t="s">
        <v>263</v>
      </c>
      <c r="H82" t="s">
        <v>176</v>
      </c>
      <c r="P82" s="4">
        <v>302</v>
      </c>
      <c r="Q82">
        <f t="shared" si="17"/>
        <v>7.5195312500000002E-3</v>
      </c>
      <c r="R82" s="5">
        <f t="shared" si="15"/>
        <v>2.2708984375000001</v>
      </c>
      <c r="Z82" s="4">
        <v>336</v>
      </c>
      <c r="AA82">
        <f t="shared" si="18"/>
        <v>7.5195312500000002E-3</v>
      </c>
      <c r="AB82" s="5">
        <f t="shared" si="16"/>
        <v>2.5265625000000003</v>
      </c>
    </row>
    <row r="83" spans="1:28" x14ac:dyDescent="0.2">
      <c r="A83" t="s">
        <v>160</v>
      </c>
      <c r="B83" t="s">
        <v>141</v>
      </c>
      <c r="E83" t="s">
        <v>14</v>
      </c>
      <c r="G83" t="s">
        <v>263</v>
      </c>
      <c r="H83" t="s">
        <v>177</v>
      </c>
      <c r="P83" s="4">
        <v>302</v>
      </c>
      <c r="Q83">
        <f t="shared" si="17"/>
        <v>7.5195312500000002E-3</v>
      </c>
      <c r="R83" s="5">
        <f t="shared" si="15"/>
        <v>2.2708984375000001</v>
      </c>
      <c r="Z83" s="4">
        <v>336</v>
      </c>
      <c r="AA83">
        <f t="shared" si="18"/>
        <v>7.5195312500000002E-3</v>
      </c>
      <c r="AB83" s="5">
        <f t="shared" si="16"/>
        <v>2.5265625000000003</v>
      </c>
    </row>
    <row r="84" spans="1:28" x14ac:dyDescent="0.2">
      <c r="A84" t="s">
        <v>161</v>
      </c>
      <c r="B84" t="s">
        <v>141</v>
      </c>
      <c r="E84" t="s">
        <v>14</v>
      </c>
      <c r="F84">
        <v>60</v>
      </c>
      <c r="G84" t="s">
        <v>263</v>
      </c>
      <c r="H84" t="s">
        <v>178</v>
      </c>
      <c r="P84" s="4">
        <v>302</v>
      </c>
      <c r="Q84">
        <f>340/1024</f>
        <v>0.33203125</v>
      </c>
      <c r="R84" s="5">
        <f t="shared" si="15"/>
        <v>100.2734375</v>
      </c>
      <c r="Z84" s="4">
        <v>336</v>
      </c>
      <c r="AA84">
        <f>340/1024</f>
        <v>0.33203125</v>
      </c>
      <c r="AB84" s="5">
        <f t="shared" si="16"/>
        <v>111.5625</v>
      </c>
    </row>
    <row r="85" spans="1:28" x14ac:dyDescent="0.2">
      <c r="A85" t="s">
        <v>162</v>
      </c>
      <c r="B85" t="s">
        <v>141</v>
      </c>
      <c r="E85" t="s">
        <v>14</v>
      </c>
      <c r="G85" t="s">
        <v>263</v>
      </c>
      <c r="H85" t="s">
        <v>179</v>
      </c>
      <c r="P85" s="4">
        <v>302</v>
      </c>
      <c r="Q85">
        <f t="shared" si="17"/>
        <v>7.5195312500000002E-3</v>
      </c>
      <c r="R85" s="5">
        <f t="shared" si="15"/>
        <v>2.2708984375000001</v>
      </c>
      <c r="Z85" s="4">
        <v>336</v>
      </c>
      <c r="AA85">
        <f t="shared" si="18"/>
        <v>7.5195312500000002E-3</v>
      </c>
      <c r="AB85" s="5">
        <f t="shared" si="16"/>
        <v>2.5265625000000003</v>
      </c>
    </row>
    <row r="86" spans="1:28" x14ac:dyDescent="0.2">
      <c r="A86" t="s">
        <v>163</v>
      </c>
      <c r="B86" t="s">
        <v>141</v>
      </c>
      <c r="E86" t="s">
        <v>14</v>
      </c>
      <c r="G86" t="s">
        <v>263</v>
      </c>
      <c r="H86" t="s">
        <v>180</v>
      </c>
      <c r="P86" s="4">
        <v>302</v>
      </c>
      <c r="Q86">
        <f t="shared" si="17"/>
        <v>7.5195312500000002E-3</v>
      </c>
      <c r="R86" s="5">
        <f t="shared" si="15"/>
        <v>2.2708984375000001</v>
      </c>
      <c r="Z86" s="4">
        <v>336</v>
      </c>
      <c r="AA86">
        <f t="shared" si="18"/>
        <v>7.5195312500000002E-3</v>
      </c>
      <c r="AB86" s="5">
        <f t="shared" si="16"/>
        <v>2.5265625000000003</v>
      </c>
    </row>
    <row r="87" spans="1:28" s="13" customFormat="1" x14ac:dyDescent="0.2">
      <c r="A87" s="13" t="s">
        <v>181</v>
      </c>
      <c r="B87" s="13" t="s">
        <v>244</v>
      </c>
      <c r="E87" s="13" t="s">
        <v>14</v>
      </c>
      <c r="G87" s="13" t="s">
        <v>263</v>
      </c>
      <c r="H87" s="13" t="s">
        <v>182</v>
      </c>
      <c r="J87" s="14"/>
      <c r="L87" s="15"/>
      <c r="M87" s="14"/>
      <c r="O87" s="15"/>
      <c r="P87" s="14"/>
      <c r="R87" s="15"/>
      <c r="T87" s="14"/>
      <c r="V87" s="15"/>
      <c r="W87" s="14"/>
      <c r="Y87" s="15"/>
      <c r="Z87" s="14"/>
      <c r="AB87" s="15"/>
    </row>
    <row r="88" spans="1:28" x14ac:dyDescent="0.2">
      <c r="A88" t="s">
        <v>183</v>
      </c>
      <c r="B88" t="s">
        <v>244</v>
      </c>
      <c r="E88" t="s">
        <v>14</v>
      </c>
      <c r="G88" t="s">
        <v>263</v>
      </c>
      <c r="H88" t="s">
        <v>184</v>
      </c>
    </row>
    <row r="89" spans="1:28" x14ac:dyDescent="0.2">
      <c r="A89" t="s">
        <v>217</v>
      </c>
      <c r="B89" t="s">
        <v>244</v>
      </c>
      <c r="E89" t="s">
        <v>14</v>
      </c>
      <c r="G89" t="s">
        <v>263</v>
      </c>
      <c r="H89" t="s">
        <v>185</v>
      </c>
    </row>
    <row r="90" spans="1:28" x14ac:dyDescent="0.2">
      <c r="A90" t="s">
        <v>218</v>
      </c>
      <c r="B90" t="s">
        <v>244</v>
      </c>
      <c r="E90" t="s">
        <v>14</v>
      </c>
      <c r="G90" t="s">
        <v>263</v>
      </c>
      <c r="H90" t="s">
        <v>186</v>
      </c>
    </row>
    <row r="91" spans="1:28" x14ac:dyDescent="0.2">
      <c r="A91" t="s">
        <v>219</v>
      </c>
      <c r="B91" t="s">
        <v>244</v>
      </c>
      <c r="E91" t="s">
        <v>14</v>
      </c>
      <c r="G91" t="s">
        <v>263</v>
      </c>
      <c r="H91" t="s">
        <v>187</v>
      </c>
    </row>
    <row r="92" spans="1:28" x14ac:dyDescent="0.2">
      <c r="A92" t="s">
        <v>220</v>
      </c>
      <c r="B92" t="s">
        <v>244</v>
      </c>
      <c r="E92" t="s">
        <v>14</v>
      </c>
      <c r="G92" t="s">
        <v>263</v>
      </c>
      <c r="H92" t="s">
        <v>188</v>
      </c>
    </row>
    <row r="93" spans="1:28" x14ac:dyDescent="0.2">
      <c r="A93" t="s">
        <v>146</v>
      </c>
      <c r="B93" t="s">
        <v>244</v>
      </c>
      <c r="E93" t="s">
        <v>14</v>
      </c>
      <c r="G93" t="s">
        <v>263</v>
      </c>
      <c r="H93" t="s">
        <v>189</v>
      </c>
    </row>
    <row r="94" spans="1:28" x14ac:dyDescent="0.2">
      <c r="A94" t="s">
        <v>221</v>
      </c>
      <c r="B94" t="s">
        <v>244</v>
      </c>
      <c r="E94" t="s">
        <v>14</v>
      </c>
      <c r="G94" t="s">
        <v>263</v>
      </c>
      <c r="H94" t="s">
        <v>190</v>
      </c>
    </row>
    <row r="95" spans="1:28" x14ac:dyDescent="0.2">
      <c r="A95" t="s">
        <v>243</v>
      </c>
      <c r="B95" t="s">
        <v>244</v>
      </c>
      <c r="E95" t="s">
        <v>14</v>
      </c>
      <c r="G95" t="s">
        <v>263</v>
      </c>
      <c r="H95" t="s">
        <v>191</v>
      </c>
    </row>
    <row r="96" spans="1:28" x14ac:dyDescent="0.2">
      <c r="A96" t="s">
        <v>242</v>
      </c>
      <c r="B96" t="s">
        <v>244</v>
      </c>
      <c r="E96" t="s">
        <v>14</v>
      </c>
      <c r="G96" t="s">
        <v>263</v>
      </c>
      <c r="H96" t="s">
        <v>192</v>
      </c>
    </row>
    <row r="97" spans="1:8" x14ac:dyDescent="0.2">
      <c r="A97" t="s">
        <v>241</v>
      </c>
      <c r="B97" t="s">
        <v>244</v>
      </c>
      <c r="E97" t="s">
        <v>14</v>
      </c>
      <c r="G97" t="s">
        <v>263</v>
      </c>
      <c r="H97" t="s">
        <v>193</v>
      </c>
    </row>
    <row r="98" spans="1:8" x14ac:dyDescent="0.2">
      <c r="A98" t="s">
        <v>240</v>
      </c>
      <c r="B98" t="s">
        <v>244</v>
      </c>
      <c r="E98" t="s">
        <v>14</v>
      </c>
      <c r="G98" t="s">
        <v>263</v>
      </c>
      <c r="H98" t="s">
        <v>194</v>
      </c>
    </row>
    <row r="99" spans="1:8" x14ac:dyDescent="0.2">
      <c r="A99" t="s">
        <v>239</v>
      </c>
      <c r="B99" t="s">
        <v>244</v>
      </c>
      <c r="E99" t="s">
        <v>14</v>
      </c>
      <c r="G99" t="s">
        <v>263</v>
      </c>
      <c r="H99" t="s">
        <v>195</v>
      </c>
    </row>
    <row r="100" spans="1:8" x14ac:dyDescent="0.2">
      <c r="A100" t="s">
        <v>238</v>
      </c>
      <c r="B100" t="s">
        <v>244</v>
      </c>
      <c r="E100" t="s">
        <v>14</v>
      </c>
      <c r="G100" t="s">
        <v>263</v>
      </c>
      <c r="H100" t="s">
        <v>202</v>
      </c>
    </row>
    <row r="101" spans="1:8" x14ac:dyDescent="0.2">
      <c r="A101" t="s">
        <v>237</v>
      </c>
      <c r="B101" t="s">
        <v>244</v>
      </c>
      <c r="E101" t="s">
        <v>14</v>
      </c>
      <c r="G101" t="s">
        <v>263</v>
      </c>
      <c r="H101" t="s">
        <v>196</v>
      </c>
    </row>
    <row r="102" spans="1:8" x14ac:dyDescent="0.2">
      <c r="A102" t="s">
        <v>236</v>
      </c>
      <c r="B102" t="s">
        <v>244</v>
      </c>
      <c r="E102" t="s">
        <v>14</v>
      </c>
      <c r="G102" t="s">
        <v>263</v>
      </c>
      <c r="H102" t="s">
        <v>197</v>
      </c>
    </row>
    <row r="103" spans="1:8" x14ac:dyDescent="0.2">
      <c r="A103" t="s">
        <v>235</v>
      </c>
      <c r="B103" t="s">
        <v>244</v>
      </c>
      <c r="E103" t="s">
        <v>14</v>
      </c>
      <c r="G103" t="s">
        <v>263</v>
      </c>
      <c r="H103" t="s">
        <v>198</v>
      </c>
    </row>
    <row r="104" spans="1:8" x14ac:dyDescent="0.2">
      <c r="A104" t="s">
        <v>234</v>
      </c>
      <c r="B104" t="s">
        <v>244</v>
      </c>
      <c r="E104" t="s">
        <v>14</v>
      </c>
      <c r="G104" t="s">
        <v>263</v>
      </c>
      <c r="H104" t="s">
        <v>199</v>
      </c>
    </row>
    <row r="105" spans="1:8" x14ac:dyDescent="0.2">
      <c r="A105" t="s">
        <v>233</v>
      </c>
      <c r="B105" t="s">
        <v>244</v>
      </c>
      <c r="E105" t="s">
        <v>14</v>
      </c>
      <c r="G105" t="s">
        <v>263</v>
      </c>
      <c r="H105" t="s">
        <v>200</v>
      </c>
    </row>
    <row r="106" spans="1:8" x14ac:dyDescent="0.2">
      <c r="A106" t="s">
        <v>232</v>
      </c>
      <c r="B106" t="s">
        <v>244</v>
      </c>
      <c r="E106" t="s">
        <v>14</v>
      </c>
      <c r="G106" t="s">
        <v>263</v>
      </c>
      <c r="H106" t="s">
        <v>201</v>
      </c>
    </row>
    <row r="107" spans="1:8" x14ac:dyDescent="0.2">
      <c r="A107" t="s">
        <v>231</v>
      </c>
      <c r="B107" t="s">
        <v>244</v>
      </c>
      <c r="E107" t="s">
        <v>14</v>
      </c>
      <c r="G107" t="s">
        <v>263</v>
      </c>
      <c r="H107" t="s">
        <v>203</v>
      </c>
    </row>
    <row r="108" spans="1:8" x14ac:dyDescent="0.2">
      <c r="A108" t="s">
        <v>230</v>
      </c>
      <c r="B108" t="s">
        <v>244</v>
      </c>
      <c r="E108" t="s">
        <v>14</v>
      </c>
      <c r="G108" t="s">
        <v>263</v>
      </c>
      <c r="H108" t="s">
        <v>204</v>
      </c>
    </row>
    <row r="109" spans="1:8" x14ac:dyDescent="0.2">
      <c r="A109" t="s">
        <v>229</v>
      </c>
      <c r="B109" t="s">
        <v>244</v>
      </c>
      <c r="E109" t="s">
        <v>14</v>
      </c>
      <c r="G109" t="s">
        <v>263</v>
      </c>
      <c r="H109" t="s">
        <v>205</v>
      </c>
    </row>
    <row r="110" spans="1:8" x14ac:dyDescent="0.2">
      <c r="A110" t="s">
        <v>228</v>
      </c>
      <c r="B110" t="s">
        <v>244</v>
      </c>
      <c r="E110" t="s">
        <v>14</v>
      </c>
      <c r="G110" t="s">
        <v>263</v>
      </c>
      <c r="H110" t="s">
        <v>206</v>
      </c>
    </row>
    <row r="111" spans="1:8" x14ac:dyDescent="0.2">
      <c r="A111" t="s">
        <v>227</v>
      </c>
      <c r="B111" t="s">
        <v>244</v>
      </c>
      <c r="E111" t="s">
        <v>14</v>
      </c>
      <c r="G111" t="s">
        <v>263</v>
      </c>
      <c r="H111" t="s">
        <v>207</v>
      </c>
    </row>
    <row r="112" spans="1:8" x14ac:dyDescent="0.2">
      <c r="A112" t="s">
        <v>226</v>
      </c>
      <c r="B112" t="s">
        <v>244</v>
      </c>
      <c r="E112" t="s">
        <v>14</v>
      </c>
      <c r="G112" t="s">
        <v>263</v>
      </c>
      <c r="H112" t="s">
        <v>208</v>
      </c>
    </row>
    <row r="113" spans="1:28" x14ac:dyDescent="0.2">
      <c r="A113" t="s">
        <v>225</v>
      </c>
      <c r="B113" t="s">
        <v>244</v>
      </c>
      <c r="E113" t="s">
        <v>14</v>
      </c>
      <c r="G113" t="s">
        <v>263</v>
      </c>
      <c r="H113" t="s">
        <v>209</v>
      </c>
    </row>
    <row r="114" spans="1:28" x14ac:dyDescent="0.2">
      <c r="A114" t="s">
        <v>224</v>
      </c>
      <c r="B114" t="s">
        <v>244</v>
      </c>
      <c r="E114" t="s">
        <v>14</v>
      </c>
      <c r="G114" t="s">
        <v>263</v>
      </c>
      <c r="H114" t="s">
        <v>210</v>
      </c>
    </row>
    <row r="115" spans="1:28" x14ac:dyDescent="0.2">
      <c r="A115" t="s">
        <v>223</v>
      </c>
      <c r="B115" t="s">
        <v>244</v>
      </c>
      <c r="E115" t="s">
        <v>14</v>
      </c>
      <c r="G115" t="s">
        <v>263</v>
      </c>
      <c r="H115" t="s">
        <v>211</v>
      </c>
      <c r="I115" t="s">
        <v>259</v>
      </c>
    </row>
    <row r="116" spans="1:28" x14ac:dyDescent="0.2">
      <c r="A116" t="s">
        <v>222</v>
      </c>
      <c r="B116" t="s">
        <v>244</v>
      </c>
      <c r="E116" t="s">
        <v>14</v>
      </c>
      <c r="G116" t="s">
        <v>263</v>
      </c>
      <c r="H116" t="s">
        <v>212</v>
      </c>
    </row>
    <row r="117" spans="1:28" x14ac:dyDescent="0.2">
      <c r="A117" t="s">
        <v>213</v>
      </c>
      <c r="B117" t="s">
        <v>244</v>
      </c>
      <c r="E117" t="s">
        <v>14</v>
      </c>
      <c r="G117" t="s">
        <v>263</v>
      </c>
      <c r="H117" t="s">
        <v>214</v>
      </c>
      <c r="I117" t="s">
        <v>260</v>
      </c>
    </row>
    <row r="118" spans="1:28" x14ac:dyDescent="0.2">
      <c r="A118" t="s">
        <v>216</v>
      </c>
      <c r="B118" t="s">
        <v>244</v>
      </c>
      <c r="E118" t="s">
        <v>14</v>
      </c>
      <c r="G118" t="s">
        <v>263</v>
      </c>
      <c r="H118" t="s">
        <v>215</v>
      </c>
      <c r="I118" t="s">
        <v>260</v>
      </c>
    </row>
    <row r="119" spans="1:28" x14ac:dyDescent="0.2">
      <c r="A119" t="s">
        <v>257</v>
      </c>
      <c r="B119" t="s">
        <v>244</v>
      </c>
      <c r="E119" t="s">
        <v>14</v>
      </c>
      <c r="G119" t="s">
        <v>263</v>
      </c>
      <c r="H119" t="s">
        <v>258</v>
      </c>
    </row>
    <row r="120" spans="1:28" s="13" customFormat="1" x14ac:dyDescent="0.2">
      <c r="A120" s="13" t="s">
        <v>248</v>
      </c>
      <c r="B120" s="13" t="s">
        <v>245</v>
      </c>
      <c r="E120" s="13" t="s">
        <v>14</v>
      </c>
      <c r="G120" s="13" t="s">
        <v>262</v>
      </c>
      <c r="H120" s="13" t="s">
        <v>246</v>
      </c>
      <c r="J120" s="14"/>
      <c r="L120" s="15"/>
      <c r="M120" s="14"/>
      <c r="O120" s="15"/>
      <c r="P120" s="14"/>
      <c r="R120" s="15"/>
      <c r="T120" s="14"/>
      <c r="V120" s="15"/>
      <c r="W120" s="14"/>
      <c r="Y120" s="15"/>
      <c r="Z120" s="14"/>
      <c r="AB120" s="15"/>
    </row>
    <row r="121" spans="1:28" s="6" customFormat="1" x14ac:dyDescent="0.2">
      <c r="A121" s="6" t="s">
        <v>249</v>
      </c>
      <c r="B121" s="6" t="s">
        <v>245</v>
      </c>
      <c r="E121" s="6" t="s">
        <v>14</v>
      </c>
      <c r="G121" s="6" t="s">
        <v>262</v>
      </c>
      <c r="H121" s="6" t="s">
        <v>247</v>
      </c>
      <c r="J121" s="8"/>
      <c r="L121" s="9"/>
      <c r="M121" s="8"/>
      <c r="O121" s="9"/>
      <c r="P121" s="8"/>
      <c r="R121" s="9"/>
      <c r="T121" s="8"/>
      <c r="V121" s="9"/>
      <c r="W121" s="8"/>
      <c r="Y121" s="9"/>
      <c r="Z121" s="8"/>
      <c r="AB121" s="9"/>
    </row>
  </sheetData>
  <autoFilter ref="F1:F121" xr:uid="{2CE128A1-59EA-3C46-B520-B0F03C39922A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Catie Terrey</dc:creator>
  <cp:lastModifiedBy>Paul Kushner</cp:lastModifiedBy>
  <dcterms:created xsi:type="dcterms:W3CDTF">2024-06-27T18:47:12Z</dcterms:created>
  <dcterms:modified xsi:type="dcterms:W3CDTF">2024-07-21T15:52:53Z</dcterms:modified>
</cp:coreProperties>
</file>