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515" windowHeight="12345"/>
  </bookViews>
  <sheets>
    <sheet name="Reporte" sheetId="1" r:id="rId1"/>
  </sheets>
  <definedNames>
    <definedName name="_xlnm._FilterDatabase" localSheetId="0" hidden="1">Reporte!$A$2:$Y$117</definedName>
  </definedNames>
  <calcPr calcId="0"/>
</workbook>
</file>

<file path=xl/calcChain.xml><?xml version="1.0" encoding="utf-8"?>
<calcChain xmlns="http://schemas.openxmlformats.org/spreadsheetml/2006/main">
  <c r="A117" i="1" l="1"/>
  <c r="A96" i="1"/>
  <c r="A95" i="1"/>
  <c r="A98" i="1"/>
  <c r="A116" i="1"/>
  <c r="A105" i="1"/>
  <c r="A101" i="1"/>
  <c r="A115" i="1"/>
  <c r="A109" i="1"/>
  <c r="A5" i="1"/>
  <c r="A6" i="1"/>
  <c r="A4" i="1"/>
  <c r="A3" i="1"/>
  <c r="A17" i="1"/>
  <c r="A12" i="1"/>
  <c r="A11" i="1"/>
  <c r="A22" i="1"/>
  <c r="A23" i="1"/>
  <c r="A24" i="1"/>
  <c r="A9" i="1"/>
  <c r="A10" i="1"/>
  <c r="A8" i="1"/>
  <c r="A7" i="1"/>
  <c r="A19" i="1"/>
  <c r="A13" i="1"/>
  <c r="A21" i="1"/>
  <c r="A15" i="1"/>
  <c r="A20" i="1"/>
  <c r="A18" i="1"/>
  <c r="A111" i="1"/>
  <c r="A14" i="1"/>
  <c r="A114" i="1"/>
  <c r="A113" i="1"/>
  <c r="A106" i="1"/>
  <c r="A104" i="1"/>
  <c r="A77" i="1"/>
  <c r="A81" i="1"/>
  <c r="A80" i="1"/>
  <c r="A84" i="1"/>
  <c r="A78" i="1"/>
  <c r="A65" i="1"/>
  <c r="A74" i="1"/>
  <c r="A83" i="1"/>
  <c r="A66" i="1"/>
  <c r="A67" i="1"/>
  <c r="A72" i="1"/>
  <c r="A82" i="1"/>
  <c r="A68" i="1"/>
  <c r="A69" i="1"/>
  <c r="A64" i="1"/>
  <c r="A75" i="1"/>
  <c r="A76" i="1"/>
  <c r="A73" i="1"/>
  <c r="A70" i="1"/>
  <c r="A63" i="1"/>
  <c r="A71" i="1"/>
  <c r="A79" i="1"/>
  <c r="A85" i="1"/>
  <c r="A86" i="1"/>
  <c r="A87" i="1"/>
  <c r="A88" i="1"/>
  <c r="A89" i="1"/>
  <c r="A90" i="1"/>
  <c r="A91" i="1"/>
  <c r="A92" i="1"/>
  <c r="A93" i="1"/>
  <c r="A94" i="1"/>
  <c r="A103" i="1"/>
  <c r="A97" i="1"/>
  <c r="A118" i="1"/>
  <c r="A99" i="1"/>
  <c r="A100" i="1"/>
  <c r="A102" i="1"/>
  <c r="A33" i="1"/>
  <c r="A47" i="1"/>
  <c r="A41" i="1"/>
  <c r="A58" i="1"/>
  <c r="A32" i="1"/>
  <c r="A45" i="1"/>
  <c r="A59" i="1"/>
  <c r="A31" i="1"/>
  <c r="A54" i="1"/>
  <c r="A30" i="1"/>
  <c r="A39" i="1"/>
  <c r="A36" i="1"/>
  <c r="A55" i="1"/>
  <c r="A28" i="1"/>
  <c r="A29" i="1"/>
  <c r="A35" i="1"/>
  <c r="A42" i="1"/>
  <c r="A37" i="1"/>
  <c r="A56" i="1"/>
  <c r="A27" i="1"/>
  <c r="A61" i="1"/>
  <c r="A52" i="1"/>
  <c r="A46" i="1"/>
  <c r="A43" i="1"/>
  <c r="A53" i="1"/>
  <c r="A38" i="1"/>
  <c r="A40" i="1"/>
  <c r="A25" i="1"/>
  <c r="A34" i="1"/>
  <c r="A44" i="1"/>
  <c r="A26" i="1"/>
  <c r="A62" i="1"/>
  <c r="A57" i="1"/>
  <c r="A60" i="1"/>
  <c r="A48" i="1"/>
  <c r="A49" i="1"/>
  <c r="A16" i="1"/>
  <c r="A50" i="1"/>
  <c r="A51" i="1"/>
  <c r="A107" i="1"/>
  <c r="A110" i="1"/>
  <c r="A108" i="1"/>
</calcChain>
</file>

<file path=xl/sharedStrings.xml><?xml version="1.0" encoding="utf-8"?>
<sst xmlns="http://schemas.openxmlformats.org/spreadsheetml/2006/main" count="150" uniqueCount="137">
  <si>
    <t>Código</t>
  </si>
  <si>
    <t>Descripción</t>
  </si>
  <si>
    <t>COTONETES JONSON 30150.</t>
  </si>
  <si>
    <t>CREMA HINDINSPIRACION PIEL SECA  90 ML.</t>
  </si>
  <si>
    <t>CREMA HIND`SROSA PIEL RESECA 90 ML.</t>
  </si>
  <si>
    <t>CREMA LUBRIDEM PIEL NORMAL 120.</t>
  </si>
  <si>
    <t>CREMA LUBRIDERM ESPECIALIZADA UV 120ML</t>
  </si>
  <si>
    <t>CREMA LUBRIDERM PIEL NORMAL 400ML</t>
  </si>
  <si>
    <t>CREMA LUBRIDERM REP. INTENSIVA 120ML.</t>
  </si>
  <si>
    <t>CREMA LUBRIDERM UV PROT.SOL. FPS-15 240 ML</t>
  </si>
  <si>
    <t>D BIO SPRAY CLARIFY MUJER 150 ML..</t>
  </si>
  <si>
    <t>D OBAO  F FLORAL 65.0G.</t>
  </si>
  <si>
    <t>D OBAO  F SUAVE MORADO 65 G.</t>
  </si>
  <si>
    <t>D OBAO  F. INTENSA NARANJA  65 G.</t>
  </si>
  <si>
    <t>D OBAO  P/DELICADA GIRS 65 G.</t>
  </si>
  <si>
    <t>D OBAO  ROLL ON ROSA TENTACIONES ANT 65.0G.</t>
  </si>
  <si>
    <t>D OBAO BAMBOO BREEZE 65 G.</t>
  </si>
  <si>
    <t>D OBAO COOL METAL 65 G.</t>
  </si>
  <si>
    <t>D OBAO ICE A 90 GR</t>
  </si>
  <si>
    <t>D OBAO MISS A 90 GR</t>
  </si>
  <si>
    <t>D OBAO MISS R 65 GR</t>
  </si>
  <si>
    <t>D OBAO R  HOMBRE ACTIVE 65 G.</t>
  </si>
  <si>
    <t>D OBAO R  HOMBRE AUDAZ 65ML.</t>
  </si>
  <si>
    <t>D OBAO R  HOMBRE CLASSIC 65 G  R.</t>
  </si>
  <si>
    <t>D OBAO R  HOMBRE OCEANIC 65 G  R.</t>
  </si>
  <si>
    <t>D OBAO SPRAY F. INTENSA 150 ML</t>
  </si>
  <si>
    <t>D OBAO SPRAY FRESCURA SUAVE 105 GR.</t>
  </si>
  <si>
    <t>D OBAO SPRAY OCEANIC 150 ML.</t>
  </si>
  <si>
    <t>D OBAO SPRAY SALVAJE 150 ML</t>
  </si>
  <si>
    <t>D OBAO SPRAY SENSITIVE ANGEL ANT 105 GR</t>
  </si>
  <si>
    <t>D OBAO ST ACTIVE 50 GR.</t>
  </si>
  <si>
    <t>D. BIO SPRAY PROTECCION 5 MUJER 150ML..</t>
  </si>
  <si>
    <t>DES. OBAO ROLL ON HOMBRE SALVAJE 65G</t>
  </si>
  <si>
    <t>ENJ LISTERINE DIENTES Y ENCIAS 250ml</t>
  </si>
  <si>
    <t>ENJ. BUCAL LISTERINE WH B/EXT 12/236 ML</t>
  </si>
  <si>
    <t>HIND S ROSA INSPIRATION 230 NVA.</t>
  </si>
  <si>
    <t>HIND S ROSA PIEL RESECA 230 ML.</t>
  </si>
  <si>
    <t>IMEDIA # 1 NEGRO</t>
  </si>
  <si>
    <t>IMEDIA # 121 RUBIO EXTRA CLARO CENIZO</t>
  </si>
  <si>
    <t>IMEDIA # 28 NEGRO ZAFIRO PROFUNDO</t>
  </si>
  <si>
    <t>IMEDIA # 280 NEGRO AZULADO PROFUNDO</t>
  </si>
  <si>
    <t>IMEDIA # 3 CASTA¿¿O OSCURO</t>
  </si>
  <si>
    <t>IMEDIA # 4 CASTA¿¿O</t>
  </si>
  <si>
    <t>IMEDIA # 4.45 CASTA¿¿O COBRIZO CAOBA</t>
  </si>
  <si>
    <t>IMEDIA # 410 CASTA¿¿O PROFUNDO</t>
  </si>
  <si>
    <t>IMEDIA # 5 CASTA¿¿O CLARO</t>
  </si>
  <si>
    <t>IMEDIA # 5.1 CASTA¿¿O CLARO CENIZO</t>
  </si>
  <si>
    <t>IMEDIA # 5.3 CASTA¿¿O CLARO DORADO</t>
  </si>
  <si>
    <t>IMEDIA # 510 CASTA¿¿O CLARO PROFUNDO</t>
  </si>
  <si>
    <t>IMEDIA # 6 RUBIO OSCURO</t>
  </si>
  <si>
    <t>IMEDIA # 6.1 RUBIO OSCURO CENIZO</t>
  </si>
  <si>
    <t>IMEDIA # 6.3 RUBIO OBSCURO DORADO</t>
  </si>
  <si>
    <t>IMEDIA # 6.34 RUBIO OBSCURO CHOCOLATE</t>
  </si>
  <si>
    <t>IMEDIA # 6.7 CHOCOLATE PROFUNDO</t>
  </si>
  <si>
    <t>IMEDIA # 7 RUBIO</t>
  </si>
  <si>
    <t>IMEDIA # 7.1 RUBIO CENIZO</t>
  </si>
  <si>
    <t>IMEDIA # 7.3 RUBIO DORADO</t>
  </si>
  <si>
    <t>IMEDIA # 8.1 RUBIO CLARO CENIZO</t>
  </si>
  <si>
    <t>IMEDIA # 8.3 RUBIO CLARO DORADO</t>
  </si>
  <si>
    <t>KOLESTON # 20 NEGRO</t>
  </si>
  <si>
    <t>KOLESTON # 28 NEGRO AZULADO</t>
  </si>
  <si>
    <t>KOLESTON # 30 CASTA¿¿O OSCURO</t>
  </si>
  <si>
    <t>KOLESTON # 40 CASTA¿¿O MEDIANO</t>
  </si>
  <si>
    <t>KOLESTON # 46 BORGO¿¿A</t>
  </si>
  <si>
    <t>KOLESTON # 50 CASTA¿¿O CLARO</t>
  </si>
  <si>
    <t>KOLESTON # 60 RUBIO OSCURO</t>
  </si>
  <si>
    <t>KOLESTON # 67 CHOCOLATE</t>
  </si>
  <si>
    <t>KOLESTON # 71 RUBIO CENIZO MED</t>
  </si>
  <si>
    <t>KOLESTON # 7744 ROJO COBRIZO INTENSO</t>
  </si>
  <si>
    <t>LISTERINE CLEAN ENJUAGUE BUCAL 250 ML.</t>
  </si>
  <si>
    <t>LISTERINE COOL MINT 12/250 ML..</t>
  </si>
  <si>
    <t>LISTERINE ZERO ENJUAGUE DE 250 ML</t>
  </si>
  <si>
    <t>LUBRIDERM PIEL NORMAL 240 MLS.</t>
  </si>
  <si>
    <t>LUBRIDERM PIEL SECA 240 MLS.</t>
  </si>
  <si>
    <t>LUBRIDERM REP. INTENSIVA 240 MLS.</t>
  </si>
  <si>
    <t>NUTRISSE # 10 NEGRO EBANO</t>
  </si>
  <si>
    <t>NUTRISSE # 110 NEGRO MAGNETICO</t>
  </si>
  <si>
    <t>NUTRISSE # 121 RUBIO EXTRA CLARO AZHAR</t>
  </si>
  <si>
    <t>NUTRISSE # 2 NEGRO CLARO PROFUNDO</t>
  </si>
  <si>
    <t>NUTRISSE # 21 NEGRO  AZULADO</t>
  </si>
  <si>
    <t>NUTRISSE # 280 NEGRO AZULADO INTENSO</t>
  </si>
  <si>
    <t>NUTRISSE # 3 CASTA¿¿O OSCURO PROFUNDO</t>
  </si>
  <si>
    <t>NUTRISSE # 30 CASTA¿¿O OSCURO ESPRESSO</t>
  </si>
  <si>
    <t>NUTRISSE # 4 CASTA¿¿O PROFUNDO</t>
  </si>
  <si>
    <t>NUTRISSE # 40 CASTA¿¿O MOKA</t>
  </si>
  <si>
    <t>NUTRISSE # 41 CASTA¿¿O CENIZO CAOBA CAFE DELICIA</t>
  </si>
  <si>
    <t>NUTRISSE # 45 CASTA¿¿O CAOBA TAMARINDO</t>
  </si>
  <si>
    <t>NUTRISSE # 5 CASTA¿¿O CLARO PROFUNDO</t>
  </si>
  <si>
    <t>NUTRISSE # 50 CASTA¿¿O CLARO</t>
  </si>
  <si>
    <t>NUTRISSE # 53 CASTA¿¿O CLARO DORADO</t>
  </si>
  <si>
    <t>NUTRISSE # 55 CASTA¿¿O CLARO CAOBA NACARADO</t>
  </si>
  <si>
    <t>NUTRISSE # 5562 CASTA¿¿O CLARO ROJIZO NACARADO</t>
  </si>
  <si>
    <t>NUTRISSE # 57 CASTA¿¿O CLARO DORADO CAOBA</t>
  </si>
  <si>
    <t>NUTRISSE # 6 RUBIO OSCURO</t>
  </si>
  <si>
    <t>NUTRISSE # 60 CAPUCCINO RUBIO OSCURO</t>
  </si>
  <si>
    <t>NUTRISSE # 634 MIEL MAPLE</t>
  </si>
  <si>
    <t>NUTRISSE # 641 MARRON INTENSO</t>
  </si>
  <si>
    <t>NUTRISSE # 6646 RUBIO COBRIZO</t>
  </si>
  <si>
    <t>NUTRISSE # 6660 RUBIO OSCURO ROJIZO PROFUNDO</t>
  </si>
  <si>
    <t>NUTRISSE # 67 CHOCOLATE PURO</t>
  </si>
  <si>
    <t>NUTRISSE # 67 RUBIO OSCURO DORADO  COBRIZO</t>
  </si>
  <si>
    <t>NUTRISSE # 677 CHOCOLATE SILVIA</t>
  </si>
  <si>
    <t>NUTRISSE # 70 RUBIO</t>
  </si>
  <si>
    <t>NUTRISSE # 71 RUBIO CENIZO</t>
  </si>
  <si>
    <t>NUTRISSE # 713 VAINILLA SILVIA</t>
  </si>
  <si>
    <t>NUTRISSE # 73 RUBIO DORADO</t>
  </si>
  <si>
    <t>NUTRISSE # 734 RUBIO JALEA REAL</t>
  </si>
  <si>
    <t>NUTRISSE # 8 RUBIO CLARO PROFUNDO</t>
  </si>
  <si>
    <t>NUTRISSE # 81 RUBIO CLARO CENIZO PROFUNDO</t>
  </si>
  <si>
    <t>NUTRISSE #LB1 LIMA</t>
  </si>
  <si>
    <t>NUTRISSE #LB3 MARACUYA</t>
  </si>
  <si>
    <t>OBAO ROLL ON FRESQUISSIMA.</t>
  </si>
  <si>
    <t>TINTE NUTRISSE # 20 NEGRO LUMINOSO</t>
  </si>
  <si>
    <t>TINTE NUTRISSE # 46 GRANADA</t>
  </si>
  <si>
    <t>TOALLITA HUMEDA BABY SKY C/80.</t>
  </si>
  <si>
    <t>TOALLITAS HUMEDAS BABY PLUS SKY C/80.</t>
  </si>
  <si>
    <t>TOALLITAS HUMEDAS SWEETIES C/80</t>
  </si>
  <si>
    <t xml:space="preserve"> </t>
  </si>
  <si>
    <t>DESM BIO ROLL ON PROTECTION 5 MUJ  50GRS</t>
  </si>
  <si>
    <t>ENSURE SABOR VAINILLA 237ML</t>
  </si>
  <si>
    <t>TALCO REXONA EFFICIENT 100GRS</t>
  </si>
  <si>
    <t>do</t>
  </si>
  <si>
    <t>arb</t>
  </si>
  <si>
    <t>vill</t>
  </si>
  <si>
    <t>all</t>
  </si>
  <si>
    <t>7501102610003</t>
  </si>
  <si>
    <t>PEGAMENTO KOLA LOKA 2 GR TRADICIONAL.</t>
  </si>
  <si>
    <t>7501102614001</t>
  </si>
  <si>
    <t>PEGAMENTO KOLA LOKA GOTERO 3.5 GR.</t>
  </si>
  <si>
    <t>7501102614322</t>
  </si>
  <si>
    <t>KOLA LOKA BROCHA.</t>
  </si>
  <si>
    <t>7501102630001</t>
  </si>
  <si>
    <t>PEGAMENTO PLASTI LOKA 20 GRS.</t>
  </si>
  <si>
    <t xml:space="preserve">10 EXHIB </t>
  </si>
  <si>
    <t>4 EXHIB</t>
  </si>
  <si>
    <t>2 EXHIB</t>
  </si>
  <si>
    <t xml:space="preserve">5 EXHIB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</si>
</sst>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5" borderId="10" xfId="0" applyFill="1" applyBorder="1"/>
    <xf numFmtId="0" fontId="0" fillId="34" borderId="10" xfId="0" applyFill="1" applyBorder="1"/>
    <xf numFmtId="0" fontId="0" fillId="36" borderId="10" xfId="0" applyFill="1" applyBorder="1"/>
    <xf numFmtId="1" fontId="0" fillId="0" borderId="10" xfId="0" applyNumberFormat="1" applyFont="1" applyBorder="1"/>
    <xf numFmtId="0" fontId="0" fillId="0" borderId="10" xfId="0" applyFon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ill>
        <patternFill patternType="solid">
          <fgColor rgb="FFDDD9C4"/>
          <bgColor rgb="FF000000"/>
        </patternFill>
      </fill>
    </dxf>
    <dxf>
      <fill>
        <patternFill patternType="solid">
          <fgColor rgb="FFDDD9C4"/>
          <bgColor rgb="FF000000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FDE9D9"/>
          <bgColor rgb="FF000000"/>
        </patternFill>
      </fill>
    </dxf>
    <dxf>
      <fill>
        <patternFill patternType="solid">
          <fgColor rgb="FFFDE9D9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fill>
        <patternFill patternType="solid">
          <fgColor rgb="FFDAEEF3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4"/>
  <sheetViews>
    <sheetView tabSelected="1" topLeftCell="A103" workbookViewId="0">
      <selection activeCell="B131" sqref="B131"/>
    </sheetView>
  </sheetViews>
  <sheetFormatPr baseColWidth="10" defaultRowHeight="15" x14ac:dyDescent="0.25"/>
  <cols>
    <col min="1" max="1" width="14" bestFit="1" customWidth="1"/>
    <col min="2" max="2" width="49.5703125" bestFit="1" customWidth="1"/>
    <col min="3" max="6" width="11.42578125" style="8"/>
  </cols>
  <sheetData>
    <row r="2" spans="1:6" x14ac:dyDescent="0.25">
      <c r="A2" s="1" t="s">
        <v>0</v>
      </c>
      <c r="B2" s="1" t="s">
        <v>1</v>
      </c>
      <c r="C2" s="9" t="s">
        <v>121</v>
      </c>
      <c r="D2" s="9" t="s">
        <v>122</v>
      </c>
      <c r="E2" s="9" t="s">
        <v>123</v>
      </c>
      <c r="F2" s="9" t="s">
        <v>124</v>
      </c>
    </row>
    <row r="3" spans="1:6" x14ac:dyDescent="0.25">
      <c r="A3" s="5" t="str">
        <f>"7501027250612"</f>
        <v>7501027250612</v>
      </c>
      <c r="B3" s="5" t="s">
        <v>14</v>
      </c>
      <c r="C3" s="9">
        <v>1</v>
      </c>
      <c r="D3" s="9">
        <v>4</v>
      </c>
      <c r="E3" s="9">
        <v>3</v>
      </c>
      <c r="F3" s="9">
        <v>4</v>
      </c>
    </row>
    <row r="4" spans="1:6" x14ac:dyDescent="0.25">
      <c r="A4" s="5" t="str">
        <f>"7501027254436"</f>
        <v>7501027254436</v>
      </c>
      <c r="B4" s="5" t="s">
        <v>13</v>
      </c>
      <c r="C4" s="9">
        <v>2</v>
      </c>
      <c r="D4" s="9"/>
      <c r="E4" s="9">
        <v>2</v>
      </c>
      <c r="F4" s="9">
        <v>5</v>
      </c>
    </row>
    <row r="5" spans="1:6" x14ac:dyDescent="0.25">
      <c r="A5" s="5" t="str">
        <f>"7501027272706"</f>
        <v>7501027272706</v>
      </c>
      <c r="B5" s="5" t="s">
        <v>11</v>
      </c>
      <c r="C5" s="9"/>
      <c r="D5" s="9"/>
      <c r="E5" s="9"/>
      <c r="F5" s="9">
        <v>4</v>
      </c>
    </row>
    <row r="6" spans="1:6" x14ac:dyDescent="0.25">
      <c r="A6" s="5" t="str">
        <f>"7501027278487"</f>
        <v>7501027278487</v>
      </c>
      <c r="B6" s="5" t="s">
        <v>12</v>
      </c>
      <c r="C6" s="9"/>
      <c r="D6" s="9">
        <v>3</v>
      </c>
      <c r="E6" s="9">
        <v>3</v>
      </c>
      <c r="F6" s="9">
        <v>1</v>
      </c>
    </row>
    <row r="7" spans="1:6" x14ac:dyDescent="0.25">
      <c r="A7" s="5" t="str">
        <f>"7501027286000"</f>
        <v>7501027286000</v>
      </c>
      <c r="B7" s="5" t="s">
        <v>24</v>
      </c>
      <c r="C7" s="9">
        <v>1</v>
      </c>
      <c r="D7" s="9">
        <v>6</v>
      </c>
      <c r="E7" s="9"/>
      <c r="F7" s="9">
        <v>3</v>
      </c>
    </row>
    <row r="8" spans="1:6" x14ac:dyDescent="0.25">
      <c r="A8" s="5" t="str">
        <f>"7501027286017"</f>
        <v>7501027286017</v>
      </c>
      <c r="B8" s="5" t="s">
        <v>23</v>
      </c>
      <c r="C8" s="9">
        <v>6</v>
      </c>
      <c r="D8" s="9"/>
      <c r="E8" s="9">
        <v>2</v>
      </c>
      <c r="F8" s="9">
        <v>4</v>
      </c>
    </row>
    <row r="9" spans="1:6" x14ac:dyDescent="0.25">
      <c r="A9" s="5" t="str">
        <f>"7501027286024"</f>
        <v>7501027286024</v>
      </c>
      <c r="B9" s="5" t="s">
        <v>21</v>
      </c>
      <c r="C9" s="9">
        <v>4</v>
      </c>
      <c r="D9" s="9">
        <v>4</v>
      </c>
      <c r="E9" s="9">
        <v>6</v>
      </c>
      <c r="F9" s="9">
        <v>4</v>
      </c>
    </row>
    <row r="10" spans="1:6" x14ac:dyDescent="0.25">
      <c r="A10" s="5" t="str">
        <f>"7501027293473"</f>
        <v>7501027293473</v>
      </c>
      <c r="B10" s="5" t="s">
        <v>22</v>
      </c>
      <c r="C10" s="9"/>
      <c r="D10" s="9"/>
      <c r="E10" s="9">
        <v>2</v>
      </c>
      <c r="F10" s="9"/>
    </row>
    <row r="11" spans="1:6" x14ac:dyDescent="0.25">
      <c r="A11" s="5" t="str">
        <f>"7501839106268"</f>
        <v>7501839106268</v>
      </c>
      <c r="B11" s="5" t="s">
        <v>17</v>
      </c>
      <c r="C11" s="9">
        <v>2</v>
      </c>
      <c r="D11" s="9">
        <v>2</v>
      </c>
      <c r="E11" s="9">
        <v>3</v>
      </c>
      <c r="F11" s="9">
        <v>4</v>
      </c>
    </row>
    <row r="12" spans="1:6" x14ac:dyDescent="0.25">
      <c r="A12" s="5" t="str">
        <f>"7501839107852"</f>
        <v>7501839107852</v>
      </c>
      <c r="B12" s="5" t="s">
        <v>16</v>
      </c>
      <c r="C12" s="9">
        <v>2</v>
      </c>
      <c r="D12" s="9"/>
      <c r="E12" s="9">
        <v>2</v>
      </c>
      <c r="F12" s="9"/>
    </row>
    <row r="13" spans="1:6" x14ac:dyDescent="0.25">
      <c r="A13" s="5" t="str">
        <f>"7506078972261"</f>
        <v>7506078972261</v>
      </c>
      <c r="B13" s="5" t="s">
        <v>26</v>
      </c>
      <c r="C13" s="9">
        <v>1</v>
      </c>
      <c r="D13" s="9"/>
      <c r="E13" s="9"/>
      <c r="F13" s="9"/>
    </row>
    <row r="14" spans="1:6" x14ac:dyDescent="0.25">
      <c r="A14" s="5" t="str">
        <f>"7509552800494"</f>
        <v>7509552800494</v>
      </c>
      <c r="B14" s="5" t="s">
        <v>32</v>
      </c>
      <c r="C14" s="9"/>
      <c r="D14" s="9"/>
      <c r="E14" s="9">
        <v>1</v>
      </c>
      <c r="F14" s="9">
        <v>3</v>
      </c>
    </row>
    <row r="15" spans="1:6" x14ac:dyDescent="0.25">
      <c r="A15" s="5" t="str">
        <f>"7509552800579"</f>
        <v>7509552800579</v>
      </c>
      <c r="B15" s="5" t="s">
        <v>28</v>
      </c>
      <c r="C15" s="9">
        <v>1</v>
      </c>
      <c r="D15" s="9"/>
      <c r="E15" s="9"/>
      <c r="F15" s="9"/>
    </row>
    <row r="16" spans="1:6" x14ac:dyDescent="0.25">
      <c r="A16" s="5" t="str">
        <f>"7509552906158"</f>
        <v>7509552906158</v>
      </c>
      <c r="B16" s="5" t="s">
        <v>111</v>
      </c>
      <c r="C16" s="9"/>
      <c r="D16" s="9"/>
      <c r="E16" s="9">
        <v>1</v>
      </c>
      <c r="F16" s="9">
        <v>1</v>
      </c>
    </row>
    <row r="17" spans="1:6" x14ac:dyDescent="0.25">
      <c r="A17" s="5" t="str">
        <f>"7509552909821"</f>
        <v>7509552909821</v>
      </c>
      <c r="B17" s="5" t="s">
        <v>15</v>
      </c>
      <c r="C17" s="9"/>
      <c r="D17" s="9"/>
      <c r="E17" s="9">
        <v>2</v>
      </c>
      <c r="F17" s="9">
        <v>4</v>
      </c>
    </row>
    <row r="18" spans="1:6" x14ac:dyDescent="0.25">
      <c r="A18" s="5" t="str">
        <f>"7509552910285"</f>
        <v>7509552910285</v>
      </c>
      <c r="B18" s="5" t="s">
        <v>30</v>
      </c>
      <c r="C18" s="9">
        <v>2</v>
      </c>
      <c r="D18" s="9"/>
      <c r="E18" s="9"/>
      <c r="F18" s="9">
        <v>1</v>
      </c>
    </row>
    <row r="19" spans="1:6" x14ac:dyDescent="0.25">
      <c r="A19" s="5" t="str">
        <f>"7509552910407"</f>
        <v>7509552910407</v>
      </c>
      <c r="B19" s="5" t="s">
        <v>25</v>
      </c>
      <c r="C19" s="9" t="s">
        <v>117</v>
      </c>
      <c r="D19" s="9"/>
      <c r="E19" s="9"/>
      <c r="F19" s="9">
        <v>1</v>
      </c>
    </row>
    <row r="20" spans="1:6" x14ac:dyDescent="0.25">
      <c r="A20" s="5" t="str">
        <f>"7509552910414"</f>
        <v>7509552910414</v>
      </c>
      <c r="B20" s="5" t="s">
        <v>29</v>
      </c>
      <c r="C20" s="9"/>
      <c r="D20" s="9"/>
      <c r="E20" s="9"/>
      <c r="F20" s="9">
        <v>1</v>
      </c>
    </row>
    <row r="21" spans="1:6" x14ac:dyDescent="0.25">
      <c r="A21" s="5" t="str">
        <f>"7509552911640"</f>
        <v>7509552911640</v>
      </c>
      <c r="B21" s="5" t="s">
        <v>27</v>
      </c>
      <c r="C21" s="9">
        <v>1</v>
      </c>
      <c r="D21" s="9">
        <v>1</v>
      </c>
      <c r="E21" s="9"/>
      <c r="F21" s="9"/>
    </row>
    <row r="22" spans="1:6" x14ac:dyDescent="0.25">
      <c r="A22" s="5" t="str">
        <f>"7509552911688"</f>
        <v>7509552911688</v>
      </c>
      <c r="B22" s="5" t="s">
        <v>18</v>
      </c>
      <c r="C22" s="9">
        <v>1</v>
      </c>
      <c r="D22" s="9"/>
      <c r="E22" s="9"/>
      <c r="F22" s="9"/>
    </row>
    <row r="23" spans="1:6" x14ac:dyDescent="0.25">
      <c r="A23" s="5" t="str">
        <f>"7509552913071"</f>
        <v>7509552913071</v>
      </c>
      <c r="B23" s="5" t="s">
        <v>19</v>
      </c>
      <c r="C23" s="9">
        <v>1</v>
      </c>
      <c r="D23" s="9"/>
      <c r="E23" s="9"/>
      <c r="F23" s="9"/>
    </row>
    <row r="24" spans="1:6" x14ac:dyDescent="0.25">
      <c r="A24" s="5" t="str">
        <f>"7509552913088"</f>
        <v>7509552913088</v>
      </c>
      <c r="B24" s="5" t="s">
        <v>20</v>
      </c>
      <c r="C24" s="9"/>
      <c r="D24" s="9"/>
      <c r="E24" s="9"/>
      <c r="F24" s="9">
        <v>3</v>
      </c>
    </row>
    <row r="25" spans="1:6" x14ac:dyDescent="0.25">
      <c r="A25" s="4" t="str">
        <f>"7501027209184"</f>
        <v>7501027209184</v>
      </c>
      <c r="B25" s="4" t="s">
        <v>102</v>
      </c>
      <c r="C25" s="9"/>
      <c r="D25" s="9"/>
      <c r="E25" s="9">
        <v>1</v>
      </c>
      <c r="F25" s="9"/>
    </row>
    <row r="26" spans="1:6" x14ac:dyDescent="0.25">
      <c r="A26" s="4" t="str">
        <f>"7501027209214"</f>
        <v>7501027209214</v>
      </c>
      <c r="B26" s="4" t="s">
        <v>105</v>
      </c>
      <c r="C26" s="9">
        <v>1</v>
      </c>
      <c r="D26" s="9"/>
      <c r="E26" s="9">
        <v>1</v>
      </c>
      <c r="F26" s="9"/>
    </row>
    <row r="27" spans="1:6" x14ac:dyDescent="0.25">
      <c r="A27" s="4" t="str">
        <f>"7501027209221"</f>
        <v>7501027209221</v>
      </c>
      <c r="B27" s="4" t="s">
        <v>94</v>
      </c>
      <c r="C27" s="9">
        <v>2</v>
      </c>
      <c r="D27" s="9">
        <v>1</v>
      </c>
      <c r="E27" s="9"/>
      <c r="F27" s="9"/>
    </row>
    <row r="28" spans="1:6" x14ac:dyDescent="0.25">
      <c r="A28" s="4" t="str">
        <f>"7501027209542"</f>
        <v>7501027209542</v>
      </c>
      <c r="B28" s="4" t="s">
        <v>88</v>
      </c>
      <c r="C28" s="9">
        <v>2</v>
      </c>
      <c r="D28" s="9"/>
      <c r="E28" s="9"/>
      <c r="F28" s="9">
        <v>2</v>
      </c>
    </row>
    <row r="29" spans="1:6" x14ac:dyDescent="0.25">
      <c r="A29" s="4" t="str">
        <f>"7501027209566"</f>
        <v>7501027209566</v>
      </c>
      <c r="B29" s="4" t="s">
        <v>89</v>
      </c>
      <c r="C29" s="9">
        <v>1</v>
      </c>
      <c r="D29" s="9"/>
      <c r="E29" s="9"/>
      <c r="F29" s="9"/>
    </row>
    <row r="30" spans="1:6" x14ac:dyDescent="0.25">
      <c r="A30" s="4" t="str">
        <f>"7501027209580"</f>
        <v>7501027209580</v>
      </c>
      <c r="B30" s="4" t="s">
        <v>84</v>
      </c>
      <c r="C30" s="9">
        <v>2</v>
      </c>
      <c r="D30" s="9"/>
      <c r="E30" s="9">
        <v>1</v>
      </c>
      <c r="F30" s="9"/>
    </row>
    <row r="31" spans="1:6" x14ac:dyDescent="0.25">
      <c r="A31" s="4" t="str">
        <f>"7501027209627"</f>
        <v>7501027209627</v>
      </c>
      <c r="B31" s="4" t="s">
        <v>82</v>
      </c>
      <c r="C31" s="9">
        <v>2</v>
      </c>
      <c r="D31" s="9">
        <v>1</v>
      </c>
      <c r="E31" s="9"/>
      <c r="F31" s="9"/>
    </row>
    <row r="32" spans="1:6" x14ac:dyDescent="0.25">
      <c r="A32" s="4" t="str">
        <f>"7501027209641"</f>
        <v>7501027209641</v>
      </c>
      <c r="B32" s="4" t="s">
        <v>79</v>
      </c>
      <c r="C32" s="9">
        <v>2</v>
      </c>
      <c r="D32" s="9"/>
      <c r="E32" s="9">
        <v>1</v>
      </c>
      <c r="F32" s="9"/>
    </row>
    <row r="33" spans="1:6" x14ac:dyDescent="0.25">
      <c r="A33" s="4" t="str">
        <f>"7501027209658"</f>
        <v>7501027209658</v>
      </c>
      <c r="B33" s="4" t="s">
        <v>75</v>
      </c>
      <c r="C33" s="9">
        <v>3</v>
      </c>
      <c r="D33" s="9">
        <v>1</v>
      </c>
      <c r="E33" s="9"/>
      <c r="F33" s="9"/>
    </row>
    <row r="34" spans="1:6" x14ac:dyDescent="0.25">
      <c r="A34" s="4" t="str">
        <f>"7501027221780"</f>
        <v>7501027221780</v>
      </c>
      <c r="B34" s="4" t="s">
        <v>103</v>
      </c>
      <c r="C34" s="9">
        <v>1</v>
      </c>
      <c r="D34" s="9">
        <v>1</v>
      </c>
      <c r="E34" s="9"/>
      <c r="F34" s="9"/>
    </row>
    <row r="35" spans="1:6" x14ac:dyDescent="0.25">
      <c r="A35" s="4" t="str">
        <f>"7501027236081"</f>
        <v>7501027236081</v>
      </c>
      <c r="B35" s="4" t="s">
        <v>90</v>
      </c>
      <c r="C35" s="9">
        <v>1</v>
      </c>
      <c r="D35" s="9"/>
      <c r="E35" s="9">
        <v>1</v>
      </c>
      <c r="F35" s="9"/>
    </row>
    <row r="36" spans="1:6" x14ac:dyDescent="0.25">
      <c r="A36" s="4" t="str">
        <f>"7501027236111"</f>
        <v>7501027236111</v>
      </c>
      <c r="B36" s="4" t="s">
        <v>86</v>
      </c>
      <c r="C36" s="9"/>
      <c r="D36" s="9"/>
      <c r="E36" s="9"/>
      <c r="F36" s="9">
        <v>1</v>
      </c>
    </row>
    <row r="37" spans="1:6" x14ac:dyDescent="0.25">
      <c r="A37" s="4" t="str">
        <f>"7501839100129"</f>
        <v>7501839100129</v>
      </c>
      <c r="B37" s="4" t="s">
        <v>92</v>
      </c>
      <c r="C37" s="9">
        <v>2</v>
      </c>
      <c r="D37" s="9"/>
      <c r="E37" s="9"/>
      <c r="F37" s="9">
        <v>1</v>
      </c>
    </row>
    <row r="38" spans="1:6" x14ac:dyDescent="0.25">
      <c r="A38" s="4" t="str">
        <f>"7501839110258"</f>
        <v>7501839110258</v>
      </c>
      <c r="B38" s="4" t="s">
        <v>100</v>
      </c>
      <c r="C38" s="9"/>
      <c r="D38" s="9"/>
      <c r="E38" s="9"/>
      <c r="F38" s="9">
        <v>1</v>
      </c>
    </row>
    <row r="39" spans="1:6" x14ac:dyDescent="0.25">
      <c r="A39" s="4" t="str">
        <f>"7501839129991"</f>
        <v>7501839129991</v>
      </c>
      <c r="B39" s="4" t="s">
        <v>85</v>
      </c>
      <c r="C39" s="9">
        <v>3</v>
      </c>
      <c r="D39" s="9"/>
      <c r="E39" s="9"/>
      <c r="F39" s="9">
        <v>1</v>
      </c>
    </row>
    <row r="40" spans="1:6" x14ac:dyDescent="0.25">
      <c r="A40" s="4" t="str">
        <f>"7506078945869"</f>
        <v>7506078945869</v>
      </c>
      <c r="B40" s="4" t="s">
        <v>101</v>
      </c>
      <c r="C40" s="9"/>
      <c r="D40" s="9">
        <v>1</v>
      </c>
      <c r="E40" s="9">
        <v>1</v>
      </c>
      <c r="F40" s="9">
        <v>2</v>
      </c>
    </row>
    <row r="41" spans="1:6" x14ac:dyDescent="0.25">
      <c r="A41" s="4" t="str">
        <f>"7506078959934"</f>
        <v>7506078959934</v>
      </c>
      <c r="B41" s="4" t="s">
        <v>77</v>
      </c>
      <c r="C41" s="9">
        <v>2</v>
      </c>
      <c r="D41" s="9"/>
      <c r="E41" s="9"/>
      <c r="F41" s="9">
        <v>3</v>
      </c>
    </row>
    <row r="42" spans="1:6" x14ac:dyDescent="0.25">
      <c r="A42" s="4" t="str">
        <f>"7506078959989"</f>
        <v>7506078959989</v>
      </c>
      <c r="B42" s="4" t="s">
        <v>91</v>
      </c>
      <c r="C42" s="9">
        <v>1</v>
      </c>
      <c r="D42" s="9"/>
      <c r="E42" s="9"/>
      <c r="F42" s="9"/>
    </row>
    <row r="43" spans="1:6" x14ac:dyDescent="0.25">
      <c r="A43" s="4" t="str">
        <f>"7506078959996"</f>
        <v>7506078959996</v>
      </c>
      <c r="B43" s="4" t="s">
        <v>98</v>
      </c>
      <c r="C43" s="9">
        <v>2</v>
      </c>
      <c r="D43" s="9"/>
      <c r="E43" s="9"/>
      <c r="F43" s="9">
        <v>1</v>
      </c>
    </row>
    <row r="44" spans="1:6" x14ac:dyDescent="0.25">
      <c r="A44" s="4" t="str">
        <f>"7506078971028"</f>
        <v>7506078971028</v>
      </c>
      <c r="B44" s="4" t="s">
        <v>104</v>
      </c>
      <c r="C44" s="9">
        <v>2</v>
      </c>
      <c r="D44" s="9"/>
      <c r="E44" s="9"/>
      <c r="F44" s="9">
        <v>1</v>
      </c>
    </row>
    <row r="45" spans="1:6" x14ac:dyDescent="0.25">
      <c r="A45" s="4" t="str">
        <f>"7509552624380"</f>
        <v>7509552624380</v>
      </c>
      <c r="B45" s="4" t="s">
        <v>80</v>
      </c>
      <c r="C45" s="9">
        <v>2</v>
      </c>
      <c r="D45" s="9"/>
      <c r="E45" s="9">
        <v>1</v>
      </c>
      <c r="F45" s="9"/>
    </row>
    <row r="46" spans="1:6" x14ac:dyDescent="0.25">
      <c r="A46" s="4" t="str">
        <f>"7509552816686"</f>
        <v>7509552816686</v>
      </c>
      <c r="B46" s="4" t="s">
        <v>97</v>
      </c>
      <c r="C46" s="9">
        <v>1</v>
      </c>
      <c r="D46" s="9"/>
      <c r="E46" s="9"/>
      <c r="F46" s="9"/>
    </row>
    <row r="47" spans="1:6" x14ac:dyDescent="0.25">
      <c r="A47" s="4" t="str">
        <f>"7509552826579"</f>
        <v>7509552826579</v>
      </c>
      <c r="B47" s="4" t="s">
        <v>76</v>
      </c>
      <c r="C47" s="9">
        <v>1</v>
      </c>
      <c r="D47" s="9">
        <v>2</v>
      </c>
      <c r="E47" s="9"/>
      <c r="F47" s="9"/>
    </row>
    <row r="48" spans="1:6" x14ac:dyDescent="0.25">
      <c r="A48" s="4" t="str">
        <f>"7509552836899"</f>
        <v>7509552836899</v>
      </c>
      <c r="B48" s="4" t="s">
        <v>109</v>
      </c>
      <c r="C48" s="9">
        <v>2</v>
      </c>
      <c r="D48" s="9"/>
      <c r="E48" s="9"/>
      <c r="F48" s="9">
        <v>1</v>
      </c>
    </row>
    <row r="49" spans="1:6" x14ac:dyDescent="0.25">
      <c r="A49" s="4" t="str">
        <f>"7509552837094"</f>
        <v>7509552837094</v>
      </c>
      <c r="B49" s="4" t="s">
        <v>110</v>
      </c>
      <c r="C49" s="9">
        <v>1</v>
      </c>
      <c r="D49" s="9"/>
      <c r="E49" s="9"/>
      <c r="F49" s="9"/>
    </row>
    <row r="50" spans="1:6" x14ac:dyDescent="0.25">
      <c r="A50" s="4" t="str">
        <f>"7509552838831"</f>
        <v>7509552838831</v>
      </c>
      <c r="B50" s="4" t="s">
        <v>112</v>
      </c>
      <c r="C50" s="9">
        <v>1</v>
      </c>
      <c r="D50" s="9"/>
      <c r="E50" s="9"/>
      <c r="F50" s="9">
        <v>1</v>
      </c>
    </row>
    <row r="51" spans="1:6" x14ac:dyDescent="0.25">
      <c r="A51" s="4" t="str">
        <f>"7509552838848"</f>
        <v>7509552838848</v>
      </c>
      <c r="B51" s="4" t="s">
        <v>113</v>
      </c>
      <c r="C51" s="9">
        <v>1</v>
      </c>
      <c r="D51" s="9">
        <v>1</v>
      </c>
      <c r="E51" s="9"/>
      <c r="F51" s="9"/>
    </row>
    <row r="52" spans="1:6" x14ac:dyDescent="0.25">
      <c r="A52" s="4" t="str">
        <f>"7509552906370"</f>
        <v>7509552906370</v>
      </c>
      <c r="B52" s="4" t="s">
        <v>96</v>
      </c>
      <c r="C52" s="9">
        <v>1</v>
      </c>
      <c r="D52" s="9"/>
      <c r="E52" s="9">
        <v>1</v>
      </c>
      <c r="F52" s="9">
        <v>2</v>
      </c>
    </row>
    <row r="53" spans="1:6" x14ac:dyDescent="0.25">
      <c r="A53" s="4" t="str">
        <f>"7509552909517"</f>
        <v>7509552909517</v>
      </c>
      <c r="B53" s="4" t="s">
        <v>99</v>
      </c>
      <c r="C53" s="9">
        <v>2</v>
      </c>
      <c r="D53" s="9">
        <v>1</v>
      </c>
      <c r="E53" s="9"/>
      <c r="F53" s="9">
        <v>2</v>
      </c>
    </row>
    <row r="54" spans="1:6" x14ac:dyDescent="0.25">
      <c r="A54" s="4" t="str">
        <f>"7509552910322"</f>
        <v>7509552910322</v>
      </c>
      <c r="B54" s="4" t="s">
        <v>83</v>
      </c>
      <c r="C54" s="9"/>
      <c r="D54" s="9"/>
      <c r="E54" s="9"/>
      <c r="F54" s="9">
        <v>2</v>
      </c>
    </row>
    <row r="55" spans="1:6" x14ac:dyDescent="0.25">
      <c r="A55" s="4" t="str">
        <f>"7509552910339"</f>
        <v>7509552910339</v>
      </c>
      <c r="B55" s="4" t="s">
        <v>87</v>
      </c>
      <c r="C55" s="9">
        <v>1</v>
      </c>
      <c r="D55" s="9">
        <v>1</v>
      </c>
      <c r="E55" s="9"/>
      <c r="F55" s="9"/>
    </row>
    <row r="56" spans="1:6" x14ac:dyDescent="0.25">
      <c r="A56" s="4" t="str">
        <f>"7509552910346"</f>
        <v>7509552910346</v>
      </c>
      <c r="B56" s="4" t="s">
        <v>93</v>
      </c>
      <c r="C56" s="9">
        <v>2</v>
      </c>
      <c r="D56" s="9"/>
      <c r="E56" s="9"/>
      <c r="F56" s="9"/>
    </row>
    <row r="57" spans="1:6" x14ac:dyDescent="0.25">
      <c r="A57" s="4" t="str">
        <f>"7509552910360"</f>
        <v>7509552910360</v>
      </c>
      <c r="B57" s="4" t="s">
        <v>107</v>
      </c>
      <c r="C57" s="9"/>
      <c r="D57" s="9">
        <v>2</v>
      </c>
      <c r="E57" s="9"/>
      <c r="F57" s="9"/>
    </row>
    <row r="58" spans="1:6" x14ac:dyDescent="0.25">
      <c r="A58" s="4" t="str">
        <f>"7509552910780"</f>
        <v>7509552910780</v>
      </c>
      <c r="B58" s="4" t="s">
        <v>78</v>
      </c>
      <c r="C58" s="9">
        <v>4</v>
      </c>
      <c r="D58" s="9"/>
      <c r="E58" s="9">
        <v>2</v>
      </c>
      <c r="F58" s="9"/>
    </row>
    <row r="59" spans="1:6" x14ac:dyDescent="0.25">
      <c r="A59" s="4" t="str">
        <f>"7509552910797"</f>
        <v>7509552910797</v>
      </c>
      <c r="B59" s="4" t="s">
        <v>81</v>
      </c>
      <c r="C59" s="9">
        <v>1</v>
      </c>
      <c r="D59" s="9"/>
      <c r="E59" s="9"/>
      <c r="F59" s="9"/>
    </row>
    <row r="60" spans="1:6" x14ac:dyDescent="0.25">
      <c r="A60" s="4" t="str">
        <f>"7509552913453"</f>
        <v>7509552913453</v>
      </c>
      <c r="B60" s="4" t="s">
        <v>108</v>
      </c>
      <c r="C60" s="9">
        <v>2</v>
      </c>
      <c r="D60" s="9">
        <v>1</v>
      </c>
      <c r="E60" s="9">
        <v>1</v>
      </c>
      <c r="F60" s="9">
        <v>1</v>
      </c>
    </row>
    <row r="61" spans="1:6" x14ac:dyDescent="0.25">
      <c r="A61" s="4" t="str">
        <f>"7509552916133"</f>
        <v>7509552916133</v>
      </c>
      <c r="B61" s="4" t="s">
        <v>95</v>
      </c>
      <c r="C61" s="9">
        <v>2</v>
      </c>
      <c r="D61" s="9"/>
      <c r="E61" s="9"/>
      <c r="F61" s="9"/>
    </row>
    <row r="62" spans="1:6" x14ac:dyDescent="0.25">
      <c r="A62" s="4" t="str">
        <f>"7509552916140"</f>
        <v>7509552916140</v>
      </c>
      <c r="B62" s="4" t="s">
        <v>106</v>
      </c>
      <c r="C62" s="9">
        <v>1</v>
      </c>
      <c r="D62" s="9"/>
      <c r="E62" s="9"/>
      <c r="F62" s="9">
        <v>1</v>
      </c>
    </row>
    <row r="63" spans="1:6" x14ac:dyDescent="0.25">
      <c r="A63" s="2" t="str">
        <f>"7501027207258"</f>
        <v>7501027207258</v>
      </c>
      <c r="B63" s="2" t="s">
        <v>56</v>
      </c>
      <c r="C63" s="9"/>
      <c r="D63" s="9">
        <v>1</v>
      </c>
      <c r="E63" s="9"/>
      <c r="F63" s="9"/>
    </row>
    <row r="64" spans="1:6" x14ac:dyDescent="0.25">
      <c r="A64" s="2" t="str">
        <f>"7501027235367"</f>
        <v>7501027235367</v>
      </c>
      <c r="B64" s="2" t="s">
        <v>51</v>
      </c>
      <c r="C64" s="9">
        <v>2</v>
      </c>
      <c r="D64" s="9"/>
      <c r="E64" s="9"/>
      <c r="F64" s="9"/>
    </row>
    <row r="65" spans="1:6" x14ac:dyDescent="0.25">
      <c r="A65" s="2" t="str">
        <f>"7501027275042"</f>
        <v>7501027275042</v>
      </c>
      <c r="B65" s="2" t="s">
        <v>42</v>
      </c>
      <c r="C65" s="9"/>
      <c r="D65" s="9">
        <v>2</v>
      </c>
      <c r="E65" s="9"/>
      <c r="F65" s="9">
        <v>1</v>
      </c>
    </row>
    <row r="66" spans="1:6" x14ac:dyDescent="0.25">
      <c r="A66" s="2" t="str">
        <f>"7501027275080"</f>
        <v>7501027275080</v>
      </c>
      <c r="B66" s="2" t="s">
        <v>45</v>
      </c>
      <c r="C66" s="9"/>
      <c r="D66" s="9">
        <v>2</v>
      </c>
      <c r="E66" s="9">
        <v>1</v>
      </c>
      <c r="F66" s="9"/>
    </row>
    <row r="67" spans="1:6" x14ac:dyDescent="0.25">
      <c r="A67" s="2" t="str">
        <f>"7501027275097"</f>
        <v>7501027275097</v>
      </c>
      <c r="B67" s="2" t="s">
        <v>46</v>
      </c>
      <c r="C67" s="9">
        <v>2</v>
      </c>
      <c r="D67" s="9"/>
      <c r="E67" s="9"/>
      <c r="F67" s="9"/>
    </row>
    <row r="68" spans="1:6" x14ac:dyDescent="0.25">
      <c r="A68" s="2" t="str">
        <f>"7501027275127"</f>
        <v>7501027275127</v>
      </c>
      <c r="B68" s="2" t="s">
        <v>49</v>
      </c>
      <c r="C68" s="9">
        <v>3</v>
      </c>
      <c r="D68" s="9"/>
      <c r="E68" s="9"/>
      <c r="F68" s="9"/>
    </row>
    <row r="69" spans="1:6" x14ac:dyDescent="0.25">
      <c r="A69" s="2" t="str">
        <f>"7501027275134"</f>
        <v>7501027275134</v>
      </c>
      <c r="B69" s="2" t="s">
        <v>50</v>
      </c>
      <c r="C69" s="9"/>
      <c r="D69" s="9"/>
      <c r="E69" s="9">
        <v>1</v>
      </c>
      <c r="F69" s="9">
        <v>1</v>
      </c>
    </row>
    <row r="70" spans="1:6" x14ac:dyDescent="0.25">
      <c r="A70" s="2" t="str">
        <f>"7501027275172"</f>
        <v>7501027275172</v>
      </c>
      <c r="B70" s="2" t="s">
        <v>55</v>
      </c>
      <c r="C70" s="9">
        <v>2</v>
      </c>
      <c r="D70" s="9"/>
      <c r="E70" s="9">
        <v>2</v>
      </c>
      <c r="F70" s="9">
        <v>1</v>
      </c>
    </row>
    <row r="71" spans="1:6" x14ac:dyDescent="0.25">
      <c r="A71" s="2" t="str">
        <f>"7501027275226"</f>
        <v>7501027275226</v>
      </c>
      <c r="B71" s="2" t="s">
        <v>57</v>
      </c>
      <c r="C71" s="9">
        <v>2</v>
      </c>
      <c r="D71" s="9"/>
      <c r="E71" s="9"/>
      <c r="F71" s="9">
        <v>1</v>
      </c>
    </row>
    <row r="72" spans="1:6" x14ac:dyDescent="0.25">
      <c r="A72" s="2" t="str">
        <f>"7501027275295"</f>
        <v>7501027275295</v>
      </c>
      <c r="B72" s="2" t="s">
        <v>47</v>
      </c>
      <c r="C72" s="9"/>
      <c r="D72" s="9">
        <v>1</v>
      </c>
      <c r="E72" s="9">
        <v>2</v>
      </c>
      <c r="F72" s="9">
        <v>1</v>
      </c>
    </row>
    <row r="73" spans="1:6" x14ac:dyDescent="0.25">
      <c r="A73" s="2" t="str">
        <f>"7501027275301"</f>
        <v>7501027275301</v>
      </c>
      <c r="B73" s="2" t="s">
        <v>54</v>
      </c>
      <c r="C73" s="9">
        <v>2</v>
      </c>
      <c r="D73" s="9"/>
      <c r="E73" s="9"/>
      <c r="F73" s="9"/>
    </row>
    <row r="74" spans="1:6" x14ac:dyDescent="0.25">
      <c r="A74" s="2" t="str">
        <f>"7501027275387"</f>
        <v>7501027275387</v>
      </c>
      <c r="B74" s="2" t="s">
        <v>43</v>
      </c>
      <c r="C74" s="9">
        <v>2</v>
      </c>
      <c r="D74" s="9"/>
      <c r="E74" s="9">
        <v>1</v>
      </c>
      <c r="F74" s="9">
        <v>1</v>
      </c>
    </row>
    <row r="75" spans="1:6" x14ac:dyDescent="0.25">
      <c r="A75" s="2" t="str">
        <f>"7506078917491"</f>
        <v>7506078917491</v>
      </c>
      <c r="B75" s="2" t="s">
        <v>52</v>
      </c>
      <c r="C75" s="9"/>
      <c r="D75" s="9">
        <v>1</v>
      </c>
      <c r="E75" s="9"/>
      <c r="F75" s="9"/>
    </row>
    <row r="76" spans="1:6" x14ac:dyDescent="0.25">
      <c r="A76" s="2" t="str">
        <f>"7506078921603"</f>
        <v>7506078921603</v>
      </c>
      <c r="B76" s="2" t="s">
        <v>53</v>
      </c>
      <c r="C76" s="9">
        <v>2</v>
      </c>
      <c r="D76" s="9"/>
      <c r="E76" s="9"/>
      <c r="F76" s="9"/>
    </row>
    <row r="77" spans="1:6" x14ac:dyDescent="0.25">
      <c r="A77" s="2" t="str">
        <f>"7506078935488"</f>
        <v>7506078935488</v>
      </c>
      <c r="B77" s="2" t="s">
        <v>37</v>
      </c>
      <c r="C77" s="9"/>
      <c r="D77" s="9"/>
      <c r="E77" s="9">
        <v>1</v>
      </c>
      <c r="F77" s="9">
        <v>1</v>
      </c>
    </row>
    <row r="78" spans="1:6" x14ac:dyDescent="0.25">
      <c r="A78" s="2" t="str">
        <f>"7506078935501"</f>
        <v>7506078935501</v>
      </c>
      <c r="B78" s="2" t="s">
        <v>41</v>
      </c>
      <c r="C78" s="9"/>
      <c r="D78" s="9"/>
      <c r="E78" s="9">
        <v>1</v>
      </c>
      <c r="F78" s="9"/>
    </row>
    <row r="79" spans="1:6" x14ac:dyDescent="0.25">
      <c r="A79" s="2" t="str">
        <f>"7506078935907"</f>
        <v>7506078935907</v>
      </c>
      <c r="B79" s="2" t="s">
        <v>58</v>
      </c>
      <c r="C79" s="9">
        <v>2</v>
      </c>
      <c r="D79" s="9"/>
      <c r="E79" s="9"/>
      <c r="F79" s="9">
        <v>1</v>
      </c>
    </row>
    <row r="80" spans="1:6" x14ac:dyDescent="0.25">
      <c r="A80" s="2" t="str">
        <f>"7509552909593"</f>
        <v>7509552909593</v>
      </c>
      <c r="B80" s="2" t="s">
        <v>39</v>
      </c>
      <c r="C80" s="9">
        <v>2</v>
      </c>
      <c r="D80" s="9">
        <v>1</v>
      </c>
      <c r="E80" s="9"/>
      <c r="F80" s="9">
        <v>1</v>
      </c>
    </row>
    <row r="81" spans="1:6" x14ac:dyDescent="0.25">
      <c r="A81" s="2" t="str">
        <f>"7509552910469"</f>
        <v>7509552910469</v>
      </c>
      <c r="B81" s="2" t="s">
        <v>38</v>
      </c>
      <c r="C81" s="9">
        <v>2</v>
      </c>
      <c r="D81" s="9">
        <v>1</v>
      </c>
      <c r="E81" s="9"/>
      <c r="F81" s="9">
        <v>1</v>
      </c>
    </row>
    <row r="82" spans="1:6" x14ac:dyDescent="0.25">
      <c r="A82" s="2" t="str">
        <f>"7509552910872"</f>
        <v>7509552910872</v>
      </c>
      <c r="B82" s="2" t="s">
        <v>48</v>
      </c>
      <c r="C82" s="9">
        <v>2</v>
      </c>
      <c r="D82" s="9">
        <v>1</v>
      </c>
      <c r="E82" s="9"/>
      <c r="F82" s="9"/>
    </row>
    <row r="83" spans="1:6" x14ac:dyDescent="0.25">
      <c r="A83" s="2" t="str">
        <f>"7509552910896"</f>
        <v>7509552910896</v>
      </c>
      <c r="B83" s="2" t="s">
        <v>44</v>
      </c>
      <c r="C83" s="9">
        <v>1</v>
      </c>
      <c r="D83" s="9">
        <v>3</v>
      </c>
      <c r="E83" s="9"/>
      <c r="F83" s="9"/>
    </row>
    <row r="84" spans="1:6" x14ac:dyDescent="0.25">
      <c r="A84" s="2" t="str">
        <f>"7509552910902"</f>
        <v>7509552910902</v>
      </c>
      <c r="B84" s="2" t="s">
        <v>40</v>
      </c>
      <c r="C84" s="9">
        <v>2</v>
      </c>
      <c r="D84" s="9"/>
      <c r="E84" s="9"/>
      <c r="F84" s="9">
        <v>1</v>
      </c>
    </row>
    <row r="85" spans="1:6" x14ac:dyDescent="0.25">
      <c r="A85" s="3" t="str">
        <f>"3614225108709"</f>
        <v>3614225108709</v>
      </c>
      <c r="B85" s="3" t="s">
        <v>59</v>
      </c>
      <c r="C85" s="9"/>
      <c r="D85" s="9"/>
      <c r="E85" s="9">
        <v>1</v>
      </c>
      <c r="F85" s="9"/>
    </row>
    <row r="86" spans="1:6" x14ac:dyDescent="0.25">
      <c r="A86" s="3" t="str">
        <f>"3614225108716"</f>
        <v>3614225108716</v>
      </c>
      <c r="B86" s="3" t="s">
        <v>60</v>
      </c>
      <c r="C86" s="9">
        <v>4</v>
      </c>
      <c r="D86" s="9"/>
      <c r="E86" s="9"/>
      <c r="F86" s="9">
        <v>1</v>
      </c>
    </row>
    <row r="87" spans="1:6" x14ac:dyDescent="0.25">
      <c r="A87" s="3" t="str">
        <f>"3614225108723"</f>
        <v>3614225108723</v>
      </c>
      <c r="B87" s="3" t="s">
        <v>61</v>
      </c>
      <c r="C87" s="9">
        <v>2</v>
      </c>
      <c r="D87" s="9"/>
      <c r="E87" s="9"/>
      <c r="F87" s="9"/>
    </row>
    <row r="88" spans="1:6" x14ac:dyDescent="0.25">
      <c r="A88" s="3" t="str">
        <f>"3614225108747"</f>
        <v>3614225108747</v>
      </c>
      <c r="B88" s="3" t="s">
        <v>62</v>
      </c>
      <c r="C88" s="9">
        <v>1</v>
      </c>
      <c r="D88" s="9"/>
      <c r="E88" s="9"/>
      <c r="F88" s="9"/>
    </row>
    <row r="89" spans="1:6" x14ac:dyDescent="0.25">
      <c r="A89" s="3" t="str">
        <f>"3614225108754"</f>
        <v>3614225108754</v>
      </c>
      <c r="B89" s="3" t="s">
        <v>63</v>
      </c>
      <c r="C89" s="9">
        <v>1</v>
      </c>
      <c r="D89" s="9"/>
      <c r="E89" s="9"/>
      <c r="F89" s="9">
        <v>1</v>
      </c>
    </row>
    <row r="90" spans="1:6" x14ac:dyDescent="0.25">
      <c r="A90" s="3" t="str">
        <f>"3614225108785"</f>
        <v>3614225108785</v>
      </c>
      <c r="B90" s="3" t="s">
        <v>64</v>
      </c>
      <c r="C90" s="9">
        <v>2</v>
      </c>
      <c r="D90" s="9"/>
      <c r="E90" s="9"/>
      <c r="F90" s="9"/>
    </row>
    <row r="91" spans="1:6" x14ac:dyDescent="0.25">
      <c r="A91" s="3" t="str">
        <f>"3614225108839"</f>
        <v>3614225108839</v>
      </c>
      <c r="B91" s="3" t="s">
        <v>65</v>
      </c>
      <c r="C91" s="9"/>
      <c r="D91" s="9"/>
      <c r="E91" s="9">
        <v>1</v>
      </c>
      <c r="F91" s="9"/>
    </row>
    <row r="92" spans="1:6" x14ac:dyDescent="0.25">
      <c r="A92" s="3" t="str">
        <f>"3614225108853"</f>
        <v>3614225108853</v>
      </c>
      <c r="B92" s="3" t="s">
        <v>66</v>
      </c>
      <c r="C92" s="9">
        <v>2</v>
      </c>
      <c r="D92" s="9"/>
      <c r="E92" s="9"/>
      <c r="F92" s="9"/>
    </row>
    <row r="93" spans="1:6" x14ac:dyDescent="0.25">
      <c r="A93" s="3" t="str">
        <f>"3614225108884"</f>
        <v>3614225108884</v>
      </c>
      <c r="B93" s="3" t="s">
        <v>67</v>
      </c>
      <c r="C93" s="9">
        <v>1</v>
      </c>
      <c r="D93" s="9"/>
      <c r="E93" s="9"/>
      <c r="F93" s="9">
        <v>1</v>
      </c>
    </row>
    <row r="94" spans="1:6" x14ac:dyDescent="0.25">
      <c r="A94" s="3" t="str">
        <f>"3614225109034"</f>
        <v>3614225109034</v>
      </c>
      <c r="B94" s="3" t="s">
        <v>68</v>
      </c>
      <c r="C94" s="9">
        <v>1</v>
      </c>
      <c r="D94" s="9"/>
      <c r="E94" s="9"/>
      <c r="F94" s="9">
        <v>1</v>
      </c>
    </row>
    <row r="95" spans="1:6" x14ac:dyDescent="0.25">
      <c r="A95" s="1" t="str">
        <f>"75010690"</f>
        <v>75010690</v>
      </c>
      <c r="B95" s="1" t="s">
        <v>4</v>
      </c>
      <c r="C95" s="9">
        <v>1</v>
      </c>
      <c r="D95" s="9">
        <v>2</v>
      </c>
      <c r="E95" s="9"/>
      <c r="F95" s="9">
        <v>3</v>
      </c>
    </row>
    <row r="96" spans="1:6" x14ac:dyDescent="0.25">
      <c r="A96" s="1" t="str">
        <f>"75018795"</f>
        <v>75018795</v>
      </c>
      <c r="B96" s="1" t="s">
        <v>3</v>
      </c>
      <c r="C96" s="9"/>
      <c r="D96" s="9"/>
      <c r="E96" s="9"/>
      <c r="F96" s="9">
        <v>1</v>
      </c>
    </row>
    <row r="97" spans="1:6" x14ac:dyDescent="0.25">
      <c r="A97" s="1" t="str">
        <f>"312547321808"</f>
        <v>312547321808</v>
      </c>
      <c r="B97" s="1" t="s">
        <v>70</v>
      </c>
      <c r="C97" s="9">
        <v>2</v>
      </c>
      <c r="D97" s="9">
        <v>2</v>
      </c>
      <c r="E97" s="9">
        <v>1</v>
      </c>
      <c r="F97" s="9">
        <v>1</v>
      </c>
    </row>
    <row r="98" spans="1:6" x14ac:dyDescent="0.25">
      <c r="A98" s="1" t="str">
        <f>"7501007528786"</f>
        <v>7501007528786</v>
      </c>
      <c r="B98" s="1" t="s">
        <v>5</v>
      </c>
      <c r="C98" s="9">
        <v>2</v>
      </c>
      <c r="D98" s="9"/>
      <c r="E98" s="9">
        <v>1</v>
      </c>
      <c r="F98" s="9">
        <v>3</v>
      </c>
    </row>
    <row r="99" spans="1:6" x14ac:dyDescent="0.25">
      <c r="A99" s="1" t="str">
        <f>"7501007528793"</f>
        <v>7501007528793</v>
      </c>
      <c r="B99" s="1" t="s">
        <v>72</v>
      </c>
      <c r="C99" s="9"/>
      <c r="D99" s="9"/>
      <c r="E99" s="9"/>
      <c r="F99" s="9">
        <v>1</v>
      </c>
    </row>
    <row r="100" spans="1:6" x14ac:dyDescent="0.25">
      <c r="A100" s="1" t="str">
        <f>"7501007528854"</f>
        <v>7501007528854</v>
      </c>
      <c r="B100" s="1" t="s">
        <v>73</v>
      </c>
      <c r="C100" s="9">
        <v>1</v>
      </c>
      <c r="D100" s="9"/>
      <c r="E100" s="9"/>
      <c r="F100" s="9"/>
    </row>
    <row r="101" spans="1:6" x14ac:dyDescent="0.25">
      <c r="A101" s="1" t="str">
        <f>"7501007528939"</f>
        <v>7501007528939</v>
      </c>
      <c r="B101" s="1" t="s">
        <v>8</v>
      </c>
      <c r="C101" s="9">
        <v>4</v>
      </c>
      <c r="D101" s="9">
        <v>2</v>
      </c>
      <c r="E101" s="9">
        <v>2</v>
      </c>
      <c r="F101" s="9">
        <v>3</v>
      </c>
    </row>
    <row r="102" spans="1:6" x14ac:dyDescent="0.25">
      <c r="A102" s="1" t="str">
        <f>"7501007528946"</f>
        <v>7501007528946</v>
      </c>
      <c r="B102" s="1" t="s">
        <v>74</v>
      </c>
      <c r="C102" s="9">
        <v>1</v>
      </c>
      <c r="D102" s="9">
        <v>2</v>
      </c>
      <c r="E102" s="9">
        <v>2</v>
      </c>
      <c r="F102" s="9">
        <v>1</v>
      </c>
    </row>
    <row r="103" spans="1:6" x14ac:dyDescent="0.25">
      <c r="A103" s="1" t="str">
        <f>"7501007531847"</f>
        <v>7501007531847</v>
      </c>
      <c r="B103" s="1" t="s">
        <v>69</v>
      </c>
      <c r="C103" s="9">
        <v>1</v>
      </c>
      <c r="D103" s="9"/>
      <c r="E103" s="9"/>
      <c r="F103" s="9"/>
    </row>
    <row r="104" spans="1:6" x14ac:dyDescent="0.25">
      <c r="A104" s="1" t="str">
        <f>"7501027873156"</f>
        <v>7501027873156</v>
      </c>
      <c r="B104" s="1" t="s">
        <v>36</v>
      </c>
      <c r="C104" s="9"/>
      <c r="D104" s="9"/>
      <c r="E104" s="9"/>
      <c r="F104" s="9">
        <v>1</v>
      </c>
    </row>
    <row r="105" spans="1:6" x14ac:dyDescent="0.25">
      <c r="A105" s="1" t="str">
        <f>"7501057006432"</f>
        <v>7501057006432</v>
      </c>
      <c r="B105" s="1" t="s">
        <v>7</v>
      </c>
      <c r="C105" s="9"/>
      <c r="D105" s="9">
        <v>1</v>
      </c>
      <c r="E105" s="9"/>
      <c r="F105" s="9"/>
    </row>
    <row r="106" spans="1:6" x14ac:dyDescent="0.25">
      <c r="A106" s="1" t="str">
        <f>"7501065072146"</f>
        <v>7501065072146</v>
      </c>
      <c r="B106" s="1" t="s">
        <v>35</v>
      </c>
      <c r="C106" s="9">
        <v>1</v>
      </c>
      <c r="D106" s="9"/>
      <c r="E106" s="9">
        <v>2</v>
      </c>
      <c r="F106" s="9"/>
    </row>
    <row r="107" spans="1:6" x14ac:dyDescent="0.25">
      <c r="A107" s="1" t="str">
        <f>"7503006503016"</f>
        <v>7503006503016</v>
      </c>
      <c r="B107" s="1" t="s">
        <v>114</v>
      </c>
      <c r="C107" s="9"/>
      <c r="D107" s="9">
        <v>6</v>
      </c>
      <c r="E107" s="9">
        <v>3</v>
      </c>
      <c r="F107" s="9">
        <v>5</v>
      </c>
    </row>
    <row r="108" spans="1:6" x14ac:dyDescent="0.25">
      <c r="A108" s="1" t="str">
        <f>"7503006503665"</f>
        <v>7503006503665</v>
      </c>
      <c r="B108" s="1" t="s">
        <v>116</v>
      </c>
      <c r="C108" s="9"/>
      <c r="D108" s="9">
        <v>6</v>
      </c>
      <c r="E108" s="9">
        <v>8</v>
      </c>
      <c r="F108" s="9"/>
    </row>
    <row r="109" spans="1:6" x14ac:dyDescent="0.25">
      <c r="A109" s="1" t="str">
        <f>"7506078948075"</f>
        <v>7506078948075</v>
      </c>
      <c r="B109" s="1" t="s">
        <v>10</v>
      </c>
      <c r="C109" s="9"/>
      <c r="D109" s="9">
        <v>1</v>
      </c>
      <c r="E109" s="9"/>
      <c r="F109" s="9"/>
    </row>
    <row r="110" spans="1:6" x14ac:dyDescent="0.25">
      <c r="A110" s="1" t="str">
        <f>"7508006012353"</f>
        <v>7508006012353</v>
      </c>
      <c r="B110" s="1" t="s">
        <v>115</v>
      </c>
      <c r="C110" s="9">
        <v>10</v>
      </c>
      <c r="D110" s="9">
        <v>3</v>
      </c>
      <c r="E110" s="9">
        <v>2</v>
      </c>
      <c r="F110" s="9">
        <v>2</v>
      </c>
    </row>
    <row r="111" spans="1:6" x14ac:dyDescent="0.25">
      <c r="A111" s="1" t="str">
        <f>"7509552905700"</f>
        <v>7509552905700</v>
      </c>
      <c r="B111" s="1" t="s">
        <v>31</v>
      </c>
      <c r="C111" s="9"/>
      <c r="D111" s="9">
        <v>1</v>
      </c>
      <c r="E111" s="9"/>
      <c r="F111" s="9"/>
    </row>
    <row r="112" spans="1:6" x14ac:dyDescent="0.25">
      <c r="A112" s="6">
        <v>7509552905717</v>
      </c>
      <c r="B112" s="7" t="s">
        <v>118</v>
      </c>
      <c r="C112" s="9">
        <v>2</v>
      </c>
      <c r="D112" s="9">
        <v>1</v>
      </c>
      <c r="E112" s="9"/>
      <c r="F112" s="9"/>
    </row>
    <row r="113" spans="1:6" x14ac:dyDescent="0.25">
      <c r="A113" s="1" t="str">
        <f>"7702031618737"</f>
        <v>7702031618737</v>
      </c>
      <c r="B113" s="1" t="s">
        <v>34</v>
      </c>
      <c r="C113" s="9"/>
      <c r="D113" s="9"/>
      <c r="E113" s="9">
        <v>1</v>
      </c>
      <c r="F113" s="9">
        <v>1</v>
      </c>
    </row>
    <row r="114" spans="1:6" x14ac:dyDescent="0.25">
      <c r="A114" s="1" t="str">
        <f>"7702035433299"</f>
        <v>7702035433299</v>
      </c>
      <c r="B114" s="1" t="s">
        <v>33</v>
      </c>
      <c r="C114" s="9"/>
      <c r="D114" s="9">
        <v>1</v>
      </c>
      <c r="E114" s="9"/>
      <c r="F114" s="9">
        <v>2</v>
      </c>
    </row>
    <row r="115" spans="1:6" x14ac:dyDescent="0.25">
      <c r="A115" s="1" t="str">
        <f>"7702035468352"</f>
        <v>7702035468352</v>
      </c>
      <c r="B115" s="1" t="s">
        <v>9</v>
      </c>
      <c r="C115" s="9"/>
      <c r="D115" s="9"/>
      <c r="E115" s="9"/>
      <c r="F115" s="9">
        <v>1</v>
      </c>
    </row>
    <row r="116" spans="1:6" x14ac:dyDescent="0.25">
      <c r="A116" s="1" t="str">
        <f>"7702035469151"</f>
        <v>7702035469151</v>
      </c>
      <c r="B116" s="1" t="s">
        <v>6</v>
      </c>
      <c r="C116" s="9"/>
      <c r="D116" s="9">
        <v>1</v>
      </c>
      <c r="E116" s="9">
        <v>1</v>
      </c>
      <c r="F116" s="9">
        <v>2</v>
      </c>
    </row>
    <row r="117" spans="1:6" x14ac:dyDescent="0.25">
      <c r="A117" s="1" t="str">
        <f>"7891010039110"</f>
        <v>7891010039110</v>
      </c>
      <c r="B117" s="1" t="s">
        <v>2</v>
      </c>
      <c r="C117" s="9">
        <v>1</v>
      </c>
      <c r="D117" s="9">
        <v>2</v>
      </c>
      <c r="E117" s="9" t="s">
        <v>117</v>
      </c>
      <c r="F117" s="9">
        <v>1</v>
      </c>
    </row>
    <row r="118" spans="1:6" x14ac:dyDescent="0.25">
      <c r="A118" s="1" t="str">
        <f>"7891010974329"</f>
        <v>7891010974329</v>
      </c>
      <c r="B118" s="1" t="s">
        <v>71</v>
      </c>
      <c r="C118" s="9">
        <v>2</v>
      </c>
      <c r="D118" s="9"/>
      <c r="E118" s="9">
        <v>1</v>
      </c>
      <c r="F118" s="9"/>
    </row>
    <row r="119" spans="1:6" x14ac:dyDescent="0.25">
      <c r="A119" s="6">
        <v>7501033954085</v>
      </c>
      <c r="B119" s="7" t="s">
        <v>119</v>
      </c>
      <c r="C119" s="9">
        <v>5</v>
      </c>
      <c r="D119" s="9"/>
      <c r="E119" s="9"/>
      <c r="F119" s="9"/>
    </row>
    <row r="120" spans="1:6" x14ac:dyDescent="0.25">
      <c r="A120" s="6">
        <v>7501056360412</v>
      </c>
      <c r="B120" s="7" t="s">
        <v>120</v>
      </c>
      <c r="C120" s="9">
        <v>4</v>
      </c>
      <c r="D120" s="9"/>
      <c r="E120" s="9"/>
      <c r="F120" s="9"/>
    </row>
    <row r="121" spans="1:6" x14ac:dyDescent="0.25">
      <c r="A121" s="10" t="s">
        <v>125</v>
      </c>
      <c r="B121" s="10" t="s">
        <v>126</v>
      </c>
      <c r="C121" s="9" t="s">
        <v>133</v>
      </c>
      <c r="D121" s="9" t="s">
        <v>134</v>
      </c>
      <c r="E121" s="9" t="s">
        <v>134</v>
      </c>
      <c r="F121" s="9" t="s">
        <v>133</v>
      </c>
    </row>
    <row r="122" spans="1:6" x14ac:dyDescent="0.25">
      <c r="A122" s="10" t="s">
        <v>127</v>
      </c>
      <c r="B122" s="10" t="s">
        <v>128</v>
      </c>
      <c r="C122" s="9" t="s">
        <v>133</v>
      </c>
      <c r="D122" s="9" t="s">
        <v>134</v>
      </c>
      <c r="E122" s="9" t="s">
        <v>134</v>
      </c>
      <c r="F122" s="9" t="s">
        <v>133</v>
      </c>
    </row>
    <row r="123" spans="1:6" x14ac:dyDescent="0.25">
      <c r="A123" s="10" t="s">
        <v>129</v>
      </c>
      <c r="B123" s="10" t="s">
        <v>130</v>
      </c>
      <c r="C123" s="9" t="s">
        <v>133</v>
      </c>
      <c r="D123" s="9" t="s">
        <v>134</v>
      </c>
      <c r="E123" s="9" t="s">
        <v>134</v>
      </c>
      <c r="F123" s="9" t="s">
        <v>133</v>
      </c>
    </row>
    <row r="124" spans="1:6" x14ac:dyDescent="0.25">
      <c r="A124" s="10" t="s">
        <v>131</v>
      </c>
      <c r="B124" s="10" t="s">
        <v>132</v>
      </c>
      <c r="C124" s="9" t="s">
        <v>136</v>
      </c>
      <c r="D124" s="9" t="s">
        <v>135</v>
      </c>
      <c r="E124" s="9" t="s">
        <v>135</v>
      </c>
      <c r="F124" s="9" t="s">
        <v>117</v>
      </c>
    </row>
  </sheetData>
  <autoFilter ref="A2:Y117">
    <sortState ref="A4:Z119">
      <sortCondition sortBy="cellColor" ref="A3:A118" dxfId="1"/>
    </sortState>
  </autoFilter>
  <sortState ref="A128:AI159">
    <sortCondition ref="A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dcterms:created xsi:type="dcterms:W3CDTF">2020-02-15T21:51:00Z</dcterms:created>
  <dcterms:modified xsi:type="dcterms:W3CDTF">2020-02-15T22:00:19Z</dcterms:modified>
</cp:coreProperties>
</file>