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40" yWindow="2145" windowWidth="9315" windowHeight="7365"/>
  </bookViews>
  <sheets>
    <sheet name="Tabelle1" sheetId="1" r:id="rId1"/>
    <sheet name="AHU_angepasst, durchgehende Lüf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20" i="2" l="1"/>
  <c r="F41" i="2"/>
  <c r="Z12" i="2"/>
  <c r="AB11" i="2"/>
  <c r="AB10" i="2"/>
  <c r="AB9" i="2"/>
  <c r="AB8" i="2"/>
  <c r="AB7" i="2"/>
  <c r="AB6" i="2"/>
  <c r="AB5" i="2"/>
  <c r="R12" i="2"/>
  <c r="T11" i="2"/>
  <c r="T10" i="2"/>
  <c r="T9" i="2"/>
  <c r="T8" i="2"/>
  <c r="T7" i="2"/>
  <c r="T6" i="2"/>
  <c r="T5" i="2"/>
  <c r="K32" i="2"/>
  <c r="M31" i="2"/>
  <c r="M30" i="2"/>
  <c r="M29" i="2"/>
  <c r="M28" i="2"/>
  <c r="M27" i="2"/>
  <c r="M26" i="2"/>
  <c r="M25" i="2"/>
  <c r="M10" i="2" l="1"/>
  <c r="M9" i="2"/>
  <c r="M8" i="2"/>
  <c r="M7" i="2"/>
  <c r="M6" i="2"/>
  <c r="M5" i="2"/>
  <c r="M4" i="2"/>
  <c r="D32" i="2"/>
  <c r="F31" i="2"/>
  <c r="F30" i="2"/>
  <c r="F29" i="2"/>
  <c r="F28" i="2"/>
  <c r="F27" i="2"/>
  <c r="F26" i="2"/>
  <c r="F25" i="2"/>
  <c r="D11" i="2"/>
  <c r="F10" i="2"/>
  <c r="F9" i="2"/>
  <c r="F8" i="2"/>
  <c r="F7" i="2"/>
  <c r="F6" i="2"/>
  <c r="F5" i="2"/>
  <c r="F4" i="2"/>
  <c r="L75" i="1" l="1"/>
  <c r="L74" i="1"/>
  <c r="L73" i="1"/>
  <c r="L72" i="1"/>
  <c r="L71" i="1"/>
  <c r="L70" i="1"/>
  <c r="L69" i="1"/>
  <c r="C61" i="1"/>
  <c r="C55" i="1"/>
  <c r="E54" i="1"/>
  <c r="E53" i="1"/>
  <c r="E52" i="1"/>
  <c r="E51" i="1"/>
  <c r="E50" i="1"/>
  <c r="E49" i="1"/>
  <c r="E48" i="1"/>
  <c r="L54" i="1"/>
  <c r="L53" i="1"/>
  <c r="L52" i="1"/>
  <c r="L51" i="1"/>
  <c r="L50" i="1"/>
  <c r="L49" i="1"/>
  <c r="L48" i="1"/>
  <c r="S30" i="1" l="1"/>
  <c r="S31" i="1"/>
  <c r="S32" i="1"/>
  <c r="S33" i="1"/>
  <c r="S34" i="1"/>
  <c r="S35" i="1"/>
  <c r="S29" i="1"/>
  <c r="R35" i="1"/>
  <c r="R34" i="1"/>
  <c r="R33" i="1"/>
  <c r="R31" i="1"/>
  <c r="R30" i="1"/>
  <c r="R29" i="1"/>
  <c r="R32" i="1"/>
  <c r="J33" i="1"/>
  <c r="L32" i="1"/>
  <c r="L31" i="1"/>
  <c r="L30" i="1"/>
  <c r="L29" i="1"/>
  <c r="L28" i="1"/>
  <c r="L27" i="1"/>
  <c r="L26" i="1"/>
  <c r="C39" i="1" l="1"/>
  <c r="E26" i="1"/>
  <c r="C33" i="1"/>
  <c r="E32" i="1"/>
  <c r="E31" i="1"/>
  <c r="E30" i="1"/>
  <c r="E29" i="1"/>
  <c r="E28" i="1"/>
  <c r="E27" i="1"/>
  <c r="U5" i="1" l="1"/>
  <c r="U6" i="1"/>
  <c r="U7" i="1"/>
  <c r="U8" i="1"/>
  <c r="U9" i="1"/>
  <c r="U10" i="1"/>
  <c r="U4" i="1"/>
  <c r="P5" i="1"/>
  <c r="P6" i="1"/>
  <c r="P7" i="1"/>
  <c r="P8" i="1"/>
  <c r="P9" i="1"/>
  <c r="P10" i="1"/>
  <c r="P4" i="1"/>
  <c r="L5" i="1" l="1"/>
  <c r="L6" i="1"/>
  <c r="L7" i="1"/>
  <c r="L8" i="1"/>
  <c r="L9" i="1"/>
  <c r="L10" i="1"/>
  <c r="L4" i="1"/>
  <c r="E15" i="1"/>
  <c r="E16" i="1"/>
  <c r="E17" i="1"/>
  <c r="E18" i="1"/>
  <c r="E19" i="1"/>
  <c r="E20" i="1"/>
  <c r="E14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<sst xmlns="http://schemas.openxmlformats.org/spreadsheetml/2006/main" count="296" uniqueCount="57">
  <si>
    <t xml:space="preserve">Zone </t>
  </si>
  <si>
    <t>Nutzung</t>
  </si>
  <si>
    <t>kWh</t>
  </si>
  <si>
    <t>m²</t>
  </si>
  <si>
    <t>Storage</t>
  </si>
  <si>
    <t>Meeting</t>
  </si>
  <si>
    <t>Lecture</t>
  </si>
  <si>
    <t>Laboratory</t>
  </si>
  <si>
    <t>Sanitary</t>
  </si>
  <si>
    <t>Floor</t>
  </si>
  <si>
    <t>Office</t>
  </si>
  <si>
    <t>Cooling Zone</t>
  </si>
  <si>
    <t>nach Halbdurchlaufener Simulation</t>
  </si>
  <si>
    <t>Größenabgleich Flächen</t>
  </si>
  <si>
    <t>Lecture/Cooling Zone</t>
  </si>
  <si>
    <t>Differenz</t>
  </si>
  <si>
    <t>2030 - 2031</t>
  </si>
  <si>
    <t>Prozentual Flächenabgleich</t>
  </si>
  <si>
    <t>kWh/m²</t>
  </si>
  <si>
    <t>Zone</t>
  </si>
  <si>
    <t>Vergleich Heizenergieverbrauchskennwert</t>
  </si>
  <si>
    <t>Lüftung</t>
  </si>
  <si>
    <t>Heizung</t>
  </si>
  <si>
    <t>Gesamter Verbrauch</t>
  </si>
  <si>
    <t>504,208MWh</t>
  </si>
  <si>
    <t xml:space="preserve">Summe </t>
  </si>
  <si>
    <t>Summe</t>
  </si>
  <si>
    <t>546,628MWh</t>
  </si>
  <si>
    <t>%anteil von 2031 an 2030</t>
  </si>
  <si>
    <t>gemessener Wert</t>
  </si>
  <si>
    <t>1209 (1187)</t>
  </si>
  <si>
    <t>546,637MWh</t>
  </si>
  <si>
    <t>M2030 heating = true , cooling = false</t>
  </si>
  <si>
    <t>M2031_Melaten_htruectrue_coolerfalse</t>
  </si>
  <si>
    <t>coolingZone cooler false</t>
  </si>
  <si>
    <t>258,791MWh</t>
  </si>
  <si>
    <t>M2031_Melaten_htruectrue_coolertruel_cooler0</t>
  </si>
  <si>
    <t>M2030_Melaten_htruectrue</t>
  </si>
  <si>
    <t>M2031_Melaten_htruectrue_coolertrue-120000</t>
  </si>
  <si>
    <t>M2031 = heating =true, cooling =false l_cooler= -120000</t>
  </si>
  <si>
    <t>371,909MWh</t>
  </si>
  <si>
    <t>682,224MWh</t>
  </si>
  <si>
    <t>280,92MWh</t>
  </si>
  <si>
    <t>AHU die ganze Zeit</t>
  </si>
  <si>
    <t>AHU nur zu Betriebszeiten</t>
  </si>
  <si>
    <t>543,275MWh</t>
  </si>
  <si>
    <t>372,724MWh</t>
  </si>
  <si>
    <t>AHU nur Betriebszeit</t>
  </si>
  <si>
    <t>281,874MWh</t>
  </si>
  <si>
    <t>tsetcooler = 23</t>
  </si>
  <si>
    <t>tsetcooler = 24</t>
  </si>
  <si>
    <t>M2031_26_1</t>
  </si>
  <si>
    <t>M2031_26_2</t>
  </si>
  <si>
    <t>M2031_26_3</t>
  </si>
  <si>
    <t>M2031_26_4</t>
  </si>
  <si>
    <t>M2030_26_1</t>
  </si>
  <si>
    <t>M2030_26_2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</si>
</sst>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140">
    <xf numFmtId="0" fontId="0" fillId="0" borderId="0" xfId="0"/>
    <xf numFmtId="0" fontId="1" fillId="2" borderId="1" xfId="1"/>
    <xf numFmtId="0" fontId="2" fillId="0" borderId="0" xfId="0" applyFont="1"/>
    <xf numFmtId="0" fontId="0" fillId="0" borderId="0" xfId="0" applyFill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2" fillId="0" borderId="5" xfId="0" applyFont="1" applyFill="1" applyBorder="1"/>
    <xf numFmtId="0" fontId="2" fillId="0" borderId="0" xfId="0" applyFon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7" xfId="0" applyFill="1" applyBorder="1"/>
    <xf numFmtId="0" fontId="0" fillId="0" borderId="9" xfId="0" applyFill="1" applyBorder="1"/>
    <xf numFmtId="0" fontId="0" fillId="0" borderId="3" xfId="0" applyBorder="1"/>
    <xf numFmtId="0" fontId="0" fillId="0" borderId="4" xfId="0" applyBorder="1"/>
    <xf numFmtId="0" fontId="0" fillId="5" borderId="5" xfId="0" applyFill="1" applyBorder="1"/>
    <xf numFmtId="0" fontId="2" fillId="5" borderId="0" xfId="0" applyFont="1" applyFill="1" applyBorder="1"/>
    <xf numFmtId="0" fontId="1" fillId="5" borderId="1" xfId="1" applyFill="1" applyBorder="1"/>
    <xf numFmtId="0" fontId="0" fillId="0" borderId="0" xfId="0" applyBorder="1"/>
    <xf numFmtId="0" fontId="0" fillId="0" borderId="6" xfId="0" applyBorder="1"/>
    <xf numFmtId="0" fontId="0" fillId="5" borderId="0" xfId="0" applyFill="1" applyBorder="1"/>
    <xf numFmtId="2" fontId="0" fillId="5" borderId="0" xfId="0" applyNumberFormat="1" applyFill="1" applyBorder="1"/>
    <xf numFmtId="2" fontId="1" fillId="5" borderId="1" xfId="1" applyNumberFormat="1" applyFill="1" applyBorder="1"/>
    <xf numFmtId="2" fontId="0" fillId="0" borderId="0" xfId="0" applyNumberFormat="1" applyBorder="1"/>
    <xf numFmtId="2" fontId="3" fillId="3" borderId="0" xfId="2" applyNumberFormat="1" applyBorder="1"/>
    <xf numFmtId="0" fontId="0" fillId="5" borderId="7" xfId="0" applyFill="1" applyBorder="1"/>
    <xf numFmtId="2" fontId="0" fillId="5" borderId="8" xfId="0" applyNumberFormat="1" applyFill="1" applyBorder="1"/>
    <xf numFmtId="2" fontId="1" fillId="5" borderId="10" xfId="1" applyNumberFormat="1" applyFill="1" applyBorder="1"/>
    <xf numFmtId="2" fontId="0" fillId="0" borderId="8" xfId="0" applyNumberFormat="1" applyBorder="1"/>
    <xf numFmtId="0" fontId="0" fillId="0" borderId="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2" fillId="4" borderId="0" xfId="0" applyFont="1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0" borderId="4" xfId="0" applyFont="1" applyBorder="1" applyAlignment="1"/>
    <xf numFmtId="0" fontId="2" fillId="0" borderId="5" xfId="0" applyFont="1" applyBorder="1"/>
    <xf numFmtId="0" fontId="2" fillId="0" borderId="0" xfId="0" applyFont="1" applyBorder="1"/>
    <xf numFmtId="0" fontId="1" fillId="2" borderId="11" xfId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12" xfId="1" applyBorder="1"/>
    <xf numFmtId="0" fontId="0" fillId="0" borderId="13" xfId="0" applyFill="1" applyBorder="1"/>
    <xf numFmtId="0" fontId="0" fillId="0" borderId="14" xfId="0" applyFill="1" applyBorder="1"/>
    <xf numFmtId="0" fontId="4" fillId="0" borderId="0" xfId="0" applyFont="1" applyFill="1" applyBorder="1" applyAlignment="1">
      <alignment horizontal="right" vertical="center"/>
    </xf>
    <xf numFmtId="0" fontId="0" fillId="6" borderId="8" xfId="0" applyFill="1" applyBorder="1"/>
    <xf numFmtId="3" fontId="4" fillId="6" borderId="8" xfId="0" applyNumberFormat="1" applyFont="1" applyFill="1" applyBorder="1" applyAlignment="1">
      <alignment horizontal="right" vertical="center"/>
    </xf>
    <xf numFmtId="0" fontId="4" fillId="6" borderId="8" xfId="0" applyFont="1" applyFill="1" applyBorder="1" applyAlignment="1">
      <alignment horizontal="right" vertical="center"/>
    </xf>
    <xf numFmtId="10" fontId="0" fillId="0" borderId="0" xfId="0" applyNumberFormat="1" applyFill="1"/>
    <xf numFmtId="10" fontId="0" fillId="0" borderId="0" xfId="0" applyNumberFormat="1" applyFill="1" applyBorder="1"/>
    <xf numFmtId="0" fontId="2" fillId="4" borderId="4" xfId="0" applyFon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0" fillId="0" borderId="13" xfId="0" applyNumberFormat="1" applyFill="1" applyBorder="1"/>
    <xf numFmtId="3" fontId="4" fillId="0" borderId="0" xfId="0" applyNumberFormat="1" applyFont="1" applyFill="1" applyBorder="1" applyAlignment="1">
      <alignment horizontal="right" vertical="center"/>
    </xf>
    <xf numFmtId="0" fontId="0" fillId="7" borderId="2" xfId="0" applyFill="1" applyBorder="1"/>
    <xf numFmtId="0" fontId="2" fillId="7" borderId="3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2" fillId="7" borderId="0" xfId="0" applyFont="1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13" xfId="0" applyFill="1" applyBorder="1"/>
    <xf numFmtId="10" fontId="0" fillId="7" borderId="0" xfId="0" applyNumberFormat="1" applyFill="1" applyBorder="1"/>
    <xf numFmtId="0" fontId="0" fillId="7" borderId="7" xfId="0" applyFill="1" applyBorder="1"/>
    <xf numFmtId="0" fontId="0" fillId="7" borderId="8" xfId="0" applyFill="1" applyBorder="1"/>
    <xf numFmtId="3" fontId="4" fillId="7" borderId="8" xfId="0" applyNumberFormat="1" applyFont="1" applyFill="1" applyBorder="1" applyAlignment="1">
      <alignment horizontal="right" vertical="center"/>
    </xf>
    <xf numFmtId="0" fontId="4" fillId="7" borderId="8" xfId="0" applyFont="1" applyFill="1" applyBorder="1" applyAlignment="1">
      <alignment horizontal="right" vertical="center"/>
    </xf>
    <xf numFmtId="0" fontId="4" fillId="7" borderId="9" xfId="0" applyFont="1" applyFill="1" applyBorder="1" applyAlignment="1">
      <alignment horizontal="right" vertical="center"/>
    </xf>
    <xf numFmtId="0" fontId="2" fillId="7" borderId="2" xfId="0" applyFont="1" applyFill="1" applyBorder="1"/>
    <xf numFmtId="0" fontId="2" fillId="7" borderId="5" xfId="0" applyFont="1" applyFill="1" applyBorder="1"/>
    <xf numFmtId="0" fontId="0" fillId="7" borderId="0" xfId="0" applyNumberFormat="1" applyFill="1" applyBorder="1" applyAlignment="1">
      <alignment vertical="center"/>
    </xf>
    <xf numFmtId="0" fontId="0" fillId="7" borderId="0" xfId="0" applyNumberFormat="1" applyFill="1" applyBorder="1"/>
    <xf numFmtId="0" fontId="0" fillId="7" borderId="14" xfId="0" applyFill="1" applyBorder="1"/>
    <xf numFmtId="0" fontId="0" fillId="7" borderId="13" xfId="0" applyNumberFormat="1" applyFill="1" applyBorder="1"/>
    <xf numFmtId="0" fontId="0" fillId="7" borderId="9" xfId="0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8" borderId="0" xfId="0" applyFill="1"/>
    <xf numFmtId="0" fontId="2" fillId="8" borderId="2" xfId="0" applyFont="1" applyFill="1" applyBorder="1"/>
    <xf numFmtId="0" fontId="2" fillId="8" borderId="3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2" fillId="8" borderId="5" xfId="0" applyFont="1" applyFill="1" applyBorder="1"/>
    <xf numFmtId="0" fontId="2" fillId="8" borderId="0" xfId="0" applyFont="1" applyFill="1" applyBorder="1"/>
    <xf numFmtId="0" fontId="0" fillId="8" borderId="6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0" xfId="0" applyNumberFormat="1" applyFill="1" applyBorder="1" applyAlignment="1">
      <alignment vertical="center"/>
    </xf>
    <xf numFmtId="0" fontId="0" fillId="8" borderId="0" xfId="0" applyNumberFormat="1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3" xfId="0" applyNumberFormat="1" applyFill="1" applyBorder="1"/>
    <xf numFmtId="10" fontId="0" fillId="8" borderId="0" xfId="0" applyNumberFormat="1" applyFill="1" applyBorder="1"/>
    <xf numFmtId="0" fontId="0" fillId="8" borderId="7" xfId="0" applyFill="1" applyBorder="1"/>
    <xf numFmtId="0" fontId="0" fillId="8" borderId="8" xfId="0" applyFill="1" applyBorder="1"/>
    <xf numFmtId="3" fontId="4" fillId="8" borderId="8" xfId="0" applyNumberFormat="1" applyFont="1" applyFill="1" applyBorder="1" applyAlignment="1">
      <alignment horizontal="right" vertical="center"/>
    </xf>
    <xf numFmtId="0" fontId="4" fillId="8" borderId="8" xfId="0" applyFont="1" applyFill="1" applyBorder="1" applyAlignment="1">
      <alignment horizontal="right" vertical="center"/>
    </xf>
    <xf numFmtId="0" fontId="0" fillId="8" borderId="9" xfId="0" applyFill="1" applyBorder="1"/>
    <xf numFmtId="0" fontId="0" fillId="9" borderId="0" xfId="0" applyFill="1"/>
    <xf numFmtId="0" fontId="2" fillId="9" borderId="2" xfId="0" applyFont="1" applyFill="1" applyBorder="1"/>
    <xf numFmtId="0" fontId="2" fillId="9" borderId="3" xfId="0" applyFont="1" applyFill="1" applyBorder="1"/>
    <xf numFmtId="0" fontId="0" fillId="9" borderId="3" xfId="0" applyFill="1" applyBorder="1"/>
    <xf numFmtId="0" fontId="0" fillId="9" borderId="4" xfId="0" applyFont="1" applyFill="1" applyBorder="1"/>
    <xf numFmtId="0" fontId="0" fillId="9" borderId="4" xfId="0" applyFill="1" applyBorder="1"/>
    <xf numFmtId="0" fontId="2" fillId="9" borderId="5" xfId="0" applyFont="1" applyFill="1" applyBorder="1"/>
    <xf numFmtId="0" fontId="2" fillId="9" borderId="0" xfId="0" applyFont="1" applyFill="1" applyBorder="1"/>
    <xf numFmtId="0" fontId="0" fillId="9" borderId="6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applyNumberFormat="1" applyFill="1" applyBorder="1" applyAlignment="1">
      <alignment vertical="center"/>
    </xf>
    <xf numFmtId="0" fontId="0" fillId="9" borderId="0" xfId="0" applyNumberFormat="1" applyFill="1" applyBorder="1"/>
    <xf numFmtId="0" fontId="0" fillId="9" borderId="14" xfId="0" applyFill="1" applyBorder="1"/>
    <xf numFmtId="0" fontId="0" fillId="9" borderId="13" xfId="0" applyFill="1" applyBorder="1"/>
    <xf numFmtId="0" fontId="0" fillId="9" borderId="13" xfId="0" applyNumberFormat="1" applyFill="1" applyBorder="1"/>
    <xf numFmtId="10" fontId="0" fillId="9" borderId="0" xfId="0" applyNumberFormat="1" applyFill="1" applyBorder="1"/>
    <xf numFmtId="0" fontId="0" fillId="9" borderId="7" xfId="0" applyFill="1" applyBorder="1"/>
    <xf numFmtId="0" fontId="0" fillId="9" borderId="8" xfId="0" applyFill="1" applyBorder="1"/>
    <xf numFmtId="3" fontId="4" fillId="9" borderId="8" xfId="0" applyNumberFormat="1" applyFont="1" applyFill="1" applyBorder="1" applyAlignment="1">
      <alignment horizontal="right" vertical="center"/>
    </xf>
    <xf numFmtId="0" fontId="4" fillId="9" borderId="8" xfId="0" applyFont="1" applyFill="1" applyBorder="1" applyAlignment="1">
      <alignment horizontal="right" vertical="center"/>
    </xf>
    <xf numFmtId="0" fontId="0" fillId="9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Berechnung" xfId="1" builtinId="22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topLeftCell="A4" workbookViewId="0">
      <selection activeCell="E64" sqref="E64"/>
    </sheetView>
  </sheetViews>
  <sheetFormatPr baseColWidth="10" defaultRowHeight="15" x14ac:dyDescent="0.25"/>
  <cols>
    <col min="2" max="2" width="18.5703125" customWidth="1"/>
    <col min="3" max="3" width="16.42578125" customWidth="1"/>
    <col min="9" max="9" width="21.28515625" customWidth="1"/>
  </cols>
  <sheetData>
    <row r="1" spans="1:21" x14ac:dyDescent="0.25">
      <c r="A1" s="33">
        <v>2030</v>
      </c>
      <c r="B1" s="34"/>
      <c r="C1" s="34"/>
      <c r="D1" s="34" t="s">
        <v>12</v>
      </c>
      <c r="E1" s="34"/>
      <c r="F1" s="59"/>
      <c r="I1" s="86" t="s">
        <v>13</v>
      </c>
      <c r="J1" s="87"/>
      <c r="K1" s="87"/>
      <c r="L1" s="43"/>
      <c r="M1" s="2"/>
      <c r="N1" s="88" t="s">
        <v>17</v>
      </c>
      <c r="O1" s="88"/>
      <c r="P1" s="88"/>
      <c r="R1" s="88" t="s">
        <v>20</v>
      </c>
      <c r="S1" s="88"/>
      <c r="T1" s="88"/>
      <c r="U1" s="88"/>
    </row>
    <row r="2" spans="1:21" x14ac:dyDescent="0.25">
      <c r="A2" s="35" t="s">
        <v>0</v>
      </c>
      <c r="B2" s="36" t="s">
        <v>1</v>
      </c>
      <c r="C2" s="36" t="s">
        <v>2</v>
      </c>
      <c r="D2" s="36" t="s">
        <v>3</v>
      </c>
      <c r="E2" s="36" t="s">
        <v>18</v>
      </c>
      <c r="F2" s="37"/>
      <c r="I2" s="44" t="s">
        <v>19</v>
      </c>
      <c r="J2" s="45">
        <v>2030</v>
      </c>
      <c r="K2" s="45">
        <v>2031</v>
      </c>
      <c r="L2" s="46" t="s">
        <v>15</v>
      </c>
      <c r="N2" s="2">
        <v>2030</v>
      </c>
      <c r="O2" s="2">
        <v>2031</v>
      </c>
      <c r="P2" s="1" t="s">
        <v>15</v>
      </c>
      <c r="S2" s="2">
        <v>2030</v>
      </c>
      <c r="T2" s="2">
        <v>2031</v>
      </c>
      <c r="U2" s="1" t="s">
        <v>15</v>
      </c>
    </row>
    <row r="3" spans="1:21" x14ac:dyDescent="0.25">
      <c r="A3" s="38">
        <v>1</v>
      </c>
      <c r="B3" s="39" t="s">
        <v>4</v>
      </c>
      <c r="C3" s="39">
        <v>13923</v>
      </c>
      <c r="D3" s="39">
        <v>193</v>
      </c>
      <c r="E3" s="39">
        <f>C3/D3</f>
        <v>72.139896373056999</v>
      </c>
      <c r="F3" s="37"/>
      <c r="I3" s="47"/>
      <c r="J3" s="21"/>
      <c r="K3" s="21"/>
      <c r="L3" s="46" t="s">
        <v>16</v>
      </c>
      <c r="P3" s="1"/>
      <c r="U3" s="1" t="s">
        <v>16</v>
      </c>
    </row>
    <row r="4" spans="1:21" x14ac:dyDescent="0.25">
      <c r="A4" s="38">
        <v>2</v>
      </c>
      <c r="B4" s="39" t="s">
        <v>5</v>
      </c>
      <c r="C4" s="39">
        <v>2393</v>
      </c>
      <c r="D4" s="39">
        <v>64</v>
      </c>
      <c r="E4" s="39">
        <f t="shared" ref="E4:E9" si="0">C4/D4</f>
        <v>37.390625</v>
      </c>
      <c r="F4" s="37"/>
      <c r="I4" s="47" t="s">
        <v>4</v>
      </c>
      <c r="J4" s="21">
        <v>193</v>
      </c>
      <c r="K4" s="21">
        <v>89.3</v>
      </c>
      <c r="L4" s="46">
        <f>J4-K4</f>
        <v>103.7</v>
      </c>
      <c r="N4">
        <v>6</v>
      </c>
      <c r="O4">
        <v>3</v>
      </c>
      <c r="P4" s="1">
        <f>N4-O4</f>
        <v>3</v>
      </c>
      <c r="R4" t="s">
        <v>4</v>
      </c>
      <c r="S4">
        <v>72.14</v>
      </c>
      <c r="T4">
        <v>35.29</v>
      </c>
      <c r="U4" s="1">
        <f>S4-T4</f>
        <v>36.85</v>
      </c>
    </row>
    <row r="5" spans="1:21" x14ac:dyDescent="0.25">
      <c r="A5" s="38">
        <v>3</v>
      </c>
      <c r="B5" s="39" t="s">
        <v>6</v>
      </c>
      <c r="C5" s="39">
        <v>2497</v>
      </c>
      <c r="D5" s="39">
        <v>129</v>
      </c>
      <c r="E5" s="39">
        <f t="shared" si="0"/>
        <v>19.356589147286822</v>
      </c>
      <c r="F5" s="37"/>
      <c r="I5" s="47" t="s">
        <v>5</v>
      </c>
      <c r="J5" s="21">
        <v>64</v>
      </c>
      <c r="K5" s="21">
        <v>268</v>
      </c>
      <c r="L5" s="46">
        <f t="shared" ref="L5:L10" si="1">J5-K5</f>
        <v>-204</v>
      </c>
      <c r="N5">
        <v>2</v>
      </c>
      <c r="O5">
        <v>9</v>
      </c>
      <c r="P5" s="1">
        <f t="shared" ref="P5:P10" si="2">N5-O5</f>
        <v>-7</v>
      </c>
      <c r="R5" t="s">
        <v>5</v>
      </c>
      <c r="S5">
        <v>37.39</v>
      </c>
      <c r="T5">
        <v>8.4600000000000009</v>
      </c>
      <c r="U5" s="1">
        <f t="shared" ref="U5:U10" si="3">S5-T5</f>
        <v>28.93</v>
      </c>
    </row>
    <row r="6" spans="1:21" x14ac:dyDescent="0.25">
      <c r="A6" s="38">
        <v>4</v>
      </c>
      <c r="B6" s="39" t="s">
        <v>7</v>
      </c>
      <c r="C6" s="39">
        <v>71609</v>
      </c>
      <c r="D6" s="39">
        <v>1515</v>
      </c>
      <c r="E6" s="39">
        <f t="shared" si="0"/>
        <v>47.266666666666666</v>
      </c>
      <c r="F6" s="37"/>
      <c r="I6" s="47" t="s">
        <v>14</v>
      </c>
      <c r="J6" s="21">
        <v>129</v>
      </c>
      <c r="K6" s="21">
        <v>149</v>
      </c>
      <c r="L6" s="46">
        <f t="shared" si="1"/>
        <v>-20</v>
      </c>
      <c r="N6">
        <v>4</v>
      </c>
      <c r="O6">
        <v>5</v>
      </c>
      <c r="P6" s="1">
        <f t="shared" si="2"/>
        <v>-1</v>
      </c>
      <c r="R6" t="s">
        <v>14</v>
      </c>
      <c r="S6">
        <v>19.36</v>
      </c>
      <c r="T6">
        <v>11.93</v>
      </c>
      <c r="U6" s="1">
        <f t="shared" si="3"/>
        <v>7.43</v>
      </c>
    </row>
    <row r="7" spans="1:21" x14ac:dyDescent="0.25">
      <c r="A7" s="38">
        <v>5</v>
      </c>
      <c r="B7" s="39" t="s">
        <v>8</v>
      </c>
      <c r="C7" s="39">
        <v>4059</v>
      </c>
      <c r="D7" s="39">
        <v>64</v>
      </c>
      <c r="E7" s="39">
        <f t="shared" si="0"/>
        <v>63.421875</v>
      </c>
      <c r="F7" s="37"/>
      <c r="I7" s="47" t="s">
        <v>7</v>
      </c>
      <c r="J7" s="21">
        <v>1515</v>
      </c>
      <c r="K7" s="21">
        <v>1490</v>
      </c>
      <c r="L7" s="46">
        <f t="shared" si="1"/>
        <v>25</v>
      </c>
      <c r="N7">
        <v>47</v>
      </c>
      <c r="O7">
        <v>50</v>
      </c>
      <c r="P7" s="1">
        <f t="shared" si="2"/>
        <v>-3</v>
      </c>
      <c r="R7" t="s">
        <v>7</v>
      </c>
      <c r="S7">
        <v>47.27</v>
      </c>
      <c r="T7">
        <v>12.13</v>
      </c>
      <c r="U7" s="1">
        <f t="shared" si="3"/>
        <v>35.14</v>
      </c>
    </row>
    <row r="8" spans="1:21" x14ac:dyDescent="0.25">
      <c r="A8" s="38">
        <v>6</v>
      </c>
      <c r="B8" s="39" t="s">
        <v>9</v>
      </c>
      <c r="C8" s="39">
        <v>62929</v>
      </c>
      <c r="D8" s="39">
        <v>903</v>
      </c>
      <c r="E8" s="39">
        <f t="shared" si="0"/>
        <v>69.688815060908084</v>
      </c>
      <c r="F8" s="37"/>
      <c r="I8" s="47" t="s">
        <v>8</v>
      </c>
      <c r="J8" s="21">
        <v>64</v>
      </c>
      <c r="K8" s="21">
        <v>60</v>
      </c>
      <c r="L8" s="46">
        <f t="shared" si="1"/>
        <v>4</v>
      </c>
      <c r="N8">
        <v>2</v>
      </c>
      <c r="O8">
        <v>2</v>
      </c>
      <c r="P8" s="1">
        <f t="shared" si="2"/>
        <v>0</v>
      </c>
      <c r="R8" t="s">
        <v>8</v>
      </c>
      <c r="S8">
        <v>63.42</v>
      </c>
      <c r="T8">
        <v>26.9</v>
      </c>
      <c r="U8" s="1">
        <f t="shared" si="3"/>
        <v>36.520000000000003</v>
      </c>
    </row>
    <row r="9" spans="1:21" x14ac:dyDescent="0.25">
      <c r="A9" s="38">
        <v>7</v>
      </c>
      <c r="B9" s="39" t="s">
        <v>10</v>
      </c>
      <c r="C9" s="39">
        <v>17878</v>
      </c>
      <c r="D9" s="39">
        <v>354</v>
      </c>
      <c r="E9" s="39">
        <f t="shared" si="0"/>
        <v>50.502824858757059</v>
      </c>
      <c r="F9" s="37"/>
      <c r="I9" s="47" t="s">
        <v>9</v>
      </c>
      <c r="J9" s="21">
        <v>903</v>
      </c>
      <c r="K9" s="21">
        <v>864</v>
      </c>
      <c r="L9" s="46">
        <f t="shared" si="1"/>
        <v>39</v>
      </c>
      <c r="N9">
        <v>28</v>
      </c>
      <c r="O9">
        <v>29</v>
      </c>
      <c r="P9" s="1">
        <f t="shared" si="2"/>
        <v>-1</v>
      </c>
      <c r="R9" t="s">
        <v>9</v>
      </c>
      <c r="S9">
        <v>69.69</v>
      </c>
      <c r="T9">
        <v>32.909999999999997</v>
      </c>
      <c r="U9" s="1">
        <f t="shared" si="3"/>
        <v>36.78</v>
      </c>
    </row>
    <row r="10" spans="1:21" ht="15.75" thickBot="1" x14ac:dyDescent="0.3">
      <c r="A10" s="38"/>
      <c r="B10" s="39"/>
      <c r="C10" s="39"/>
      <c r="D10" s="39"/>
      <c r="E10" s="39"/>
      <c r="F10" s="37"/>
      <c r="I10" s="48" t="s">
        <v>10</v>
      </c>
      <c r="J10" s="49">
        <v>354</v>
      </c>
      <c r="K10" s="49">
        <v>60</v>
      </c>
      <c r="L10" s="50">
        <f t="shared" si="1"/>
        <v>294</v>
      </c>
      <c r="N10">
        <v>11</v>
      </c>
      <c r="O10">
        <v>2</v>
      </c>
      <c r="P10" s="1">
        <f t="shared" si="2"/>
        <v>9</v>
      </c>
      <c r="R10" t="s">
        <v>10</v>
      </c>
      <c r="S10">
        <v>50.5</v>
      </c>
      <c r="T10">
        <v>16.52</v>
      </c>
      <c r="U10" s="1">
        <f t="shared" si="3"/>
        <v>33.980000000000004</v>
      </c>
    </row>
    <row r="11" spans="1:21" x14ac:dyDescent="0.25">
      <c r="A11" s="38"/>
      <c r="B11" s="39"/>
      <c r="C11" s="39"/>
      <c r="D11" s="39"/>
      <c r="E11" s="39"/>
      <c r="F11" s="37"/>
    </row>
    <row r="12" spans="1:21" x14ac:dyDescent="0.25">
      <c r="A12" s="35">
        <v>2031</v>
      </c>
      <c r="B12" s="36"/>
      <c r="C12" s="36"/>
      <c r="D12" s="36"/>
      <c r="E12" s="39"/>
      <c r="F12" s="37"/>
    </row>
    <row r="13" spans="1:21" x14ac:dyDescent="0.25">
      <c r="A13" s="35" t="s">
        <v>0</v>
      </c>
      <c r="B13" s="36" t="s">
        <v>1</v>
      </c>
      <c r="C13" s="36" t="s">
        <v>2</v>
      </c>
      <c r="D13" s="36" t="s">
        <v>3</v>
      </c>
      <c r="E13" s="36" t="s">
        <v>18</v>
      </c>
      <c r="F13" s="37"/>
    </row>
    <row r="14" spans="1:21" x14ac:dyDescent="0.25">
      <c r="A14" s="38">
        <v>1</v>
      </c>
      <c r="B14" s="39" t="s">
        <v>4</v>
      </c>
      <c r="C14" s="39">
        <v>3151</v>
      </c>
      <c r="D14" s="39">
        <v>89.3</v>
      </c>
      <c r="E14" s="39">
        <f>C14/D14</f>
        <v>35.285554311310193</v>
      </c>
      <c r="F14" s="37"/>
    </row>
    <row r="15" spans="1:21" x14ac:dyDescent="0.25">
      <c r="A15" s="38">
        <v>2</v>
      </c>
      <c r="B15" s="39" t="s">
        <v>5</v>
      </c>
      <c r="C15" s="39">
        <v>2268</v>
      </c>
      <c r="D15" s="39">
        <v>268</v>
      </c>
      <c r="E15" s="39">
        <f t="shared" ref="E15:E20" si="4">C15/D15</f>
        <v>8.4626865671641784</v>
      </c>
      <c r="F15" s="37"/>
    </row>
    <row r="16" spans="1:21" x14ac:dyDescent="0.25">
      <c r="A16" s="38">
        <v>3</v>
      </c>
      <c r="B16" s="39" t="s">
        <v>11</v>
      </c>
      <c r="C16" s="39">
        <v>1777</v>
      </c>
      <c r="D16" s="39">
        <v>149</v>
      </c>
      <c r="E16" s="39">
        <f t="shared" si="4"/>
        <v>11.926174496644295</v>
      </c>
      <c r="F16" s="37"/>
    </row>
    <row r="17" spans="1:20" x14ac:dyDescent="0.25">
      <c r="A17" s="38">
        <v>4</v>
      </c>
      <c r="B17" s="39" t="s">
        <v>7</v>
      </c>
      <c r="C17" s="39">
        <v>18073</v>
      </c>
      <c r="D17" s="39">
        <v>1490</v>
      </c>
      <c r="E17" s="39">
        <f t="shared" si="4"/>
        <v>12.129530201342282</v>
      </c>
      <c r="F17" s="37"/>
    </row>
    <row r="18" spans="1:20" x14ac:dyDescent="0.25">
      <c r="A18" s="38">
        <v>5</v>
      </c>
      <c r="B18" s="39" t="s">
        <v>8</v>
      </c>
      <c r="C18" s="39">
        <v>1614</v>
      </c>
      <c r="D18" s="39">
        <v>60</v>
      </c>
      <c r="E18" s="39">
        <f t="shared" si="4"/>
        <v>26.9</v>
      </c>
      <c r="F18" s="37"/>
    </row>
    <row r="19" spans="1:20" x14ac:dyDescent="0.25">
      <c r="A19" s="38">
        <v>6</v>
      </c>
      <c r="B19" s="39" t="s">
        <v>9</v>
      </c>
      <c r="C19" s="39">
        <v>28431</v>
      </c>
      <c r="D19" s="39">
        <v>864</v>
      </c>
      <c r="E19" s="39">
        <f t="shared" si="4"/>
        <v>32.90625</v>
      </c>
      <c r="F19" s="37"/>
    </row>
    <row r="20" spans="1:20" x14ac:dyDescent="0.25">
      <c r="A20" s="38">
        <v>7</v>
      </c>
      <c r="B20" s="39" t="s">
        <v>10</v>
      </c>
      <c r="C20" s="39">
        <v>991</v>
      </c>
      <c r="D20" s="39">
        <v>60</v>
      </c>
      <c r="E20" s="39">
        <f t="shared" si="4"/>
        <v>16.516666666666666</v>
      </c>
      <c r="F20" s="37"/>
    </row>
    <row r="21" spans="1:20" ht="15.75" thickBot="1" x14ac:dyDescent="0.3">
      <c r="A21" s="40"/>
      <c r="B21" s="41"/>
      <c r="C21" s="41"/>
      <c r="D21" s="41"/>
      <c r="E21" s="41"/>
      <c r="F21" s="42"/>
    </row>
    <row r="23" spans="1:20" ht="15.75" thickBot="1" x14ac:dyDescent="0.3">
      <c r="A23" t="s">
        <v>37</v>
      </c>
      <c r="H23" t="s">
        <v>38</v>
      </c>
    </row>
    <row r="24" spans="1:20" x14ac:dyDescent="0.25">
      <c r="A24" s="4">
        <v>2030</v>
      </c>
      <c r="B24" s="5"/>
      <c r="C24" s="6"/>
      <c r="D24" s="6"/>
      <c r="E24" s="6"/>
      <c r="F24" s="7"/>
      <c r="G24" s="3"/>
      <c r="H24" s="64"/>
      <c r="I24" s="65">
        <v>2031</v>
      </c>
      <c r="J24" s="65"/>
      <c r="K24" s="65"/>
      <c r="L24" s="66"/>
      <c r="M24" s="67"/>
    </row>
    <row r="25" spans="1:20" ht="15.75" thickBot="1" x14ac:dyDescent="0.3">
      <c r="A25" s="8" t="s">
        <v>0</v>
      </c>
      <c r="B25" s="9" t="s">
        <v>1</v>
      </c>
      <c r="C25" s="9" t="s">
        <v>2</v>
      </c>
      <c r="D25" s="9" t="s">
        <v>3</v>
      </c>
      <c r="E25" s="9" t="s">
        <v>18</v>
      </c>
      <c r="F25" s="10"/>
      <c r="G25" s="3"/>
      <c r="H25" s="68"/>
      <c r="I25" s="69" t="s">
        <v>1</v>
      </c>
      <c r="J25" s="69" t="s">
        <v>2</v>
      </c>
      <c r="K25" s="69" t="s">
        <v>3</v>
      </c>
      <c r="L25" s="69" t="s">
        <v>18</v>
      </c>
      <c r="M25" s="70"/>
    </row>
    <row r="26" spans="1:20" x14ac:dyDescent="0.25">
      <c r="A26" s="11">
        <v>1</v>
      </c>
      <c r="B26" s="12" t="s">
        <v>4</v>
      </c>
      <c r="C26" s="13">
        <v>30777.324000000001</v>
      </c>
      <c r="D26" s="12">
        <v>193</v>
      </c>
      <c r="E26" s="12">
        <f>C26/D26</f>
        <v>159.46799999999999</v>
      </c>
      <c r="F26" s="10"/>
      <c r="G26" s="3"/>
      <c r="H26" s="68"/>
      <c r="I26" s="71" t="s">
        <v>4</v>
      </c>
      <c r="J26" s="71">
        <v>7071.0937999999996</v>
      </c>
      <c r="K26" s="71">
        <v>89.3</v>
      </c>
      <c r="L26" s="71">
        <f>J26/K26</f>
        <v>79.183581187010077</v>
      </c>
      <c r="M26" s="70"/>
      <c r="O26" s="89" t="s">
        <v>20</v>
      </c>
      <c r="P26" s="90"/>
      <c r="Q26" s="90"/>
      <c r="R26" s="90"/>
      <c r="S26" s="16"/>
      <c r="T26" s="17"/>
    </row>
    <row r="27" spans="1:20" x14ac:dyDescent="0.25">
      <c r="A27" s="11">
        <v>2</v>
      </c>
      <c r="B27" s="12" t="s">
        <v>5</v>
      </c>
      <c r="C27" s="13">
        <v>5495.7079999999996</v>
      </c>
      <c r="D27" s="12">
        <v>64</v>
      </c>
      <c r="E27" s="12">
        <f t="shared" ref="E27:E32" si="5">C27/D27</f>
        <v>85.870437499999994</v>
      </c>
      <c r="F27" s="10"/>
      <c r="G27" s="3"/>
      <c r="H27" s="68"/>
      <c r="I27" s="71" t="s">
        <v>5</v>
      </c>
      <c r="J27" s="71">
        <v>5781.5576000000001</v>
      </c>
      <c r="K27" s="71">
        <v>268</v>
      </c>
      <c r="L27" s="71">
        <f t="shared" ref="L27:L32" si="6">J27/K27</f>
        <v>21.572976119402984</v>
      </c>
      <c r="M27" s="70"/>
      <c r="O27" s="18"/>
      <c r="P27" s="19">
        <v>2030</v>
      </c>
      <c r="Q27" s="19">
        <v>2031</v>
      </c>
      <c r="R27" s="20" t="s">
        <v>15</v>
      </c>
      <c r="S27" s="21" t="s">
        <v>28</v>
      </c>
      <c r="T27" s="22"/>
    </row>
    <row r="28" spans="1:20" x14ac:dyDescent="0.25">
      <c r="A28" s="11">
        <v>3</v>
      </c>
      <c r="B28" s="12" t="s">
        <v>6</v>
      </c>
      <c r="C28" s="12">
        <v>5939.4687999999996</v>
      </c>
      <c r="D28" s="12">
        <v>129</v>
      </c>
      <c r="E28" s="12">
        <f t="shared" si="5"/>
        <v>46.042393798449609</v>
      </c>
      <c r="F28" s="10"/>
      <c r="G28" s="3"/>
      <c r="H28" s="68"/>
      <c r="I28" s="71" t="s">
        <v>11</v>
      </c>
      <c r="J28" s="71">
        <v>119961.95</v>
      </c>
      <c r="K28" s="71">
        <v>149</v>
      </c>
      <c r="L28" s="71">
        <f t="shared" si="6"/>
        <v>805.11375838926176</v>
      </c>
      <c r="M28" s="70"/>
      <c r="O28" s="18"/>
      <c r="P28" s="23"/>
      <c r="Q28" s="23"/>
      <c r="R28" s="20" t="s">
        <v>16</v>
      </c>
      <c r="S28" s="21"/>
      <c r="T28" s="22"/>
    </row>
    <row r="29" spans="1:20" x14ac:dyDescent="0.25">
      <c r="A29" s="11">
        <v>4</v>
      </c>
      <c r="B29" s="12" t="s">
        <v>7</v>
      </c>
      <c r="C29" s="12">
        <v>166372.59</v>
      </c>
      <c r="D29" s="12">
        <v>1515</v>
      </c>
      <c r="E29" s="12">
        <f t="shared" si="5"/>
        <v>109.81689108910891</v>
      </c>
      <c r="F29" s="10"/>
      <c r="G29" s="3"/>
      <c r="H29" s="68"/>
      <c r="I29" s="71" t="s">
        <v>7</v>
      </c>
      <c r="J29" s="71">
        <v>47338.379000000001</v>
      </c>
      <c r="K29" s="71">
        <v>1490</v>
      </c>
      <c r="L29" s="71">
        <f t="shared" si="6"/>
        <v>31.770724161073826</v>
      </c>
      <c r="M29" s="70"/>
      <c r="O29" s="18" t="s">
        <v>4</v>
      </c>
      <c r="P29" s="24">
        <v>159.46799999999999</v>
      </c>
      <c r="Q29" s="24">
        <v>79.183581200000006</v>
      </c>
      <c r="R29" s="25">
        <f>P29-Q29</f>
        <v>80.284418799999983</v>
      </c>
      <c r="S29" s="26">
        <f>Q29/P29*100</f>
        <v>49.65484059497831</v>
      </c>
      <c r="T29" s="22"/>
    </row>
    <row r="30" spans="1:20" x14ac:dyDescent="0.25">
      <c r="A30" s="11">
        <v>5</v>
      </c>
      <c r="B30" s="12" t="s">
        <v>8</v>
      </c>
      <c r="C30" s="12">
        <v>9115.4863000000005</v>
      </c>
      <c r="D30" s="12">
        <v>64</v>
      </c>
      <c r="E30" s="12">
        <f t="shared" si="5"/>
        <v>142.42947343750001</v>
      </c>
      <c r="F30" s="10"/>
      <c r="G30" s="3"/>
      <c r="H30" s="68"/>
      <c r="I30" s="71" t="s">
        <v>8</v>
      </c>
      <c r="J30" s="71">
        <v>3748.6415999999999</v>
      </c>
      <c r="K30" s="71">
        <v>60</v>
      </c>
      <c r="L30" s="71">
        <f t="shared" si="6"/>
        <v>62.477359999999997</v>
      </c>
      <c r="M30" s="70"/>
      <c r="O30" s="18" t="s">
        <v>5</v>
      </c>
      <c r="P30" s="24">
        <v>85.870437499999994</v>
      </c>
      <c r="Q30" s="24">
        <v>21.572976100000002</v>
      </c>
      <c r="R30" s="25">
        <f t="shared" ref="R30:R35" si="7">P30-Q30</f>
        <v>64.297461399999989</v>
      </c>
      <c r="S30" s="26">
        <f t="shared" ref="S30:S35" si="8">Q30/P30*100</f>
        <v>25.122704306706257</v>
      </c>
      <c r="T30" s="22"/>
    </row>
    <row r="31" spans="1:20" x14ac:dyDescent="0.25">
      <c r="A31" s="11">
        <v>6</v>
      </c>
      <c r="B31" s="12" t="s">
        <v>9</v>
      </c>
      <c r="C31" s="12">
        <v>140866.64000000001</v>
      </c>
      <c r="D31" s="12">
        <v>903</v>
      </c>
      <c r="E31" s="12">
        <f t="shared" si="5"/>
        <v>155.99849390919161</v>
      </c>
      <c r="F31" s="10"/>
      <c r="G31" s="3"/>
      <c r="H31" s="68"/>
      <c r="I31" s="71" t="s">
        <v>9</v>
      </c>
      <c r="J31" s="71">
        <v>65370.535000000003</v>
      </c>
      <c r="K31" s="71">
        <v>864</v>
      </c>
      <c r="L31" s="71">
        <f t="shared" si="6"/>
        <v>75.660341435185188</v>
      </c>
      <c r="M31" s="70"/>
      <c r="O31" s="18" t="s">
        <v>14</v>
      </c>
      <c r="P31" s="24">
        <v>46.042393799999999</v>
      </c>
      <c r="Q31" s="24">
        <v>805.11375799999996</v>
      </c>
      <c r="R31" s="25">
        <f t="shared" si="7"/>
        <v>-759.07136419999995</v>
      </c>
      <c r="S31" s="27">
        <f t="shared" si="8"/>
        <v>1748.6357496903213</v>
      </c>
      <c r="T31" s="22"/>
    </row>
    <row r="32" spans="1:20" x14ac:dyDescent="0.25">
      <c r="A32" s="52">
        <v>7</v>
      </c>
      <c r="B32" s="51" t="s">
        <v>10</v>
      </c>
      <c r="C32" s="51">
        <v>40488.120999999999</v>
      </c>
      <c r="D32" s="51">
        <v>354</v>
      </c>
      <c r="E32" s="51">
        <f t="shared" si="5"/>
        <v>114.3732231638418</v>
      </c>
      <c r="F32" s="10"/>
      <c r="G32" s="3"/>
      <c r="H32" s="68"/>
      <c r="I32" s="72" t="s">
        <v>10</v>
      </c>
      <c r="J32" s="72">
        <v>2427.2563</v>
      </c>
      <c r="K32" s="72">
        <v>60</v>
      </c>
      <c r="L32" s="72">
        <f t="shared" si="6"/>
        <v>40.454271666666664</v>
      </c>
      <c r="M32" s="70"/>
      <c r="O32" s="18" t="s">
        <v>7</v>
      </c>
      <c r="P32" s="24">
        <v>109.816891</v>
      </c>
      <c r="Q32" s="24">
        <v>31.7707242</v>
      </c>
      <c r="R32" s="25">
        <f t="shared" si="7"/>
        <v>78.046166799999995</v>
      </c>
      <c r="S32" s="26">
        <f t="shared" si="8"/>
        <v>28.930635269942218</v>
      </c>
      <c r="T32" s="22"/>
    </row>
    <row r="33" spans="1:20" x14ac:dyDescent="0.25">
      <c r="A33" s="11" t="s">
        <v>22</v>
      </c>
      <c r="B33" s="9" t="s">
        <v>25</v>
      </c>
      <c r="C33" s="12">
        <f>SUM(C26:C32)</f>
        <v>399055.33809999999</v>
      </c>
      <c r="D33" s="12"/>
      <c r="E33" s="12"/>
      <c r="F33" s="10"/>
      <c r="G33" s="3"/>
      <c r="H33" s="68"/>
      <c r="I33" s="69" t="s">
        <v>26</v>
      </c>
      <c r="J33" s="71">
        <f>SUM(J26:J32)</f>
        <v>251699.41330000001</v>
      </c>
      <c r="K33" s="71"/>
      <c r="L33" s="71"/>
      <c r="M33" s="70"/>
      <c r="O33" s="18" t="s">
        <v>8</v>
      </c>
      <c r="P33" s="24">
        <v>142.429473</v>
      </c>
      <c r="Q33" s="24">
        <v>62.477359999999997</v>
      </c>
      <c r="R33" s="25">
        <f t="shared" si="7"/>
        <v>79.952112999999997</v>
      </c>
      <c r="S33" s="26">
        <f t="shared" si="8"/>
        <v>43.865471579748103</v>
      </c>
      <c r="T33" s="22"/>
    </row>
    <row r="34" spans="1:20" x14ac:dyDescent="0.25">
      <c r="A34" s="11" t="s">
        <v>21</v>
      </c>
      <c r="B34" s="9" t="s">
        <v>21</v>
      </c>
      <c r="C34" s="12">
        <v>105152.97</v>
      </c>
      <c r="D34" s="12"/>
      <c r="E34" s="12"/>
      <c r="F34" s="10"/>
      <c r="G34" s="3"/>
      <c r="H34" s="68"/>
      <c r="I34" s="69" t="s">
        <v>21</v>
      </c>
      <c r="J34" s="71">
        <v>294928.59000000003</v>
      </c>
      <c r="K34" s="71"/>
      <c r="L34" s="71"/>
      <c r="M34" s="70"/>
      <c r="O34" s="18" t="s">
        <v>9</v>
      </c>
      <c r="P34" s="24">
        <v>155.99849399999999</v>
      </c>
      <c r="Q34" s="24">
        <v>75.660341399999993</v>
      </c>
      <c r="R34" s="25">
        <f t="shared" si="7"/>
        <v>80.338152600000001</v>
      </c>
      <c r="S34" s="26">
        <f t="shared" si="8"/>
        <v>48.50068706432512</v>
      </c>
      <c r="T34" s="22"/>
    </row>
    <row r="35" spans="1:20" ht="15.75" thickBot="1" x14ac:dyDescent="0.3">
      <c r="A35" s="11"/>
      <c r="B35" s="12"/>
      <c r="C35" s="12"/>
      <c r="D35" s="12"/>
      <c r="E35" s="12"/>
      <c r="F35" s="10"/>
      <c r="G35" s="3"/>
      <c r="H35" s="68"/>
      <c r="I35" s="71"/>
      <c r="J35" s="71"/>
      <c r="K35" s="71"/>
      <c r="L35" s="71"/>
      <c r="M35" s="70"/>
      <c r="O35" s="28" t="s">
        <v>10</v>
      </c>
      <c r="P35" s="29">
        <v>114.373223</v>
      </c>
      <c r="Q35" s="29">
        <v>40.4542717</v>
      </c>
      <c r="R35" s="30">
        <f t="shared" si="7"/>
        <v>73.918951300000003</v>
      </c>
      <c r="S35" s="31">
        <f t="shared" si="8"/>
        <v>35.370404574504299</v>
      </c>
      <c r="T35" s="32"/>
    </row>
    <row r="36" spans="1:20" x14ac:dyDescent="0.25">
      <c r="A36" s="11"/>
      <c r="B36" s="12"/>
      <c r="C36" s="12">
        <v>399055.33809999999</v>
      </c>
      <c r="D36" s="58">
        <v>0.79139999999999999</v>
      </c>
      <c r="E36" s="12"/>
      <c r="F36" s="10"/>
      <c r="G36" s="3"/>
      <c r="H36" s="68"/>
      <c r="I36" s="71"/>
      <c r="J36" s="71">
        <v>251699.413</v>
      </c>
      <c r="K36" s="73">
        <v>0.46050000000000002</v>
      </c>
      <c r="L36" s="71"/>
      <c r="M36" s="70"/>
    </row>
    <row r="37" spans="1:20" x14ac:dyDescent="0.25">
      <c r="A37" s="11"/>
      <c r="B37" s="12"/>
      <c r="C37" s="12">
        <v>105152.97</v>
      </c>
      <c r="D37" s="58">
        <v>0.20860000000000001</v>
      </c>
      <c r="E37" s="12"/>
      <c r="F37" s="10"/>
      <c r="G37" s="3"/>
      <c r="H37" s="68"/>
      <c r="I37" s="69"/>
      <c r="J37" s="71">
        <v>294928.59000000003</v>
      </c>
      <c r="K37" s="73">
        <v>0.53949999999999998</v>
      </c>
      <c r="L37" s="71"/>
      <c r="M37" s="70"/>
    </row>
    <row r="38" spans="1:20" x14ac:dyDescent="0.25">
      <c r="A38" s="11"/>
      <c r="B38" s="12"/>
      <c r="C38" s="12"/>
      <c r="D38" s="12"/>
      <c r="E38" s="12"/>
      <c r="F38" s="10"/>
      <c r="G38" s="3"/>
      <c r="H38" s="68"/>
      <c r="I38" s="71"/>
      <c r="J38" s="71"/>
      <c r="K38" s="71"/>
      <c r="L38" s="71"/>
      <c r="M38" s="70"/>
    </row>
    <row r="39" spans="1:20" x14ac:dyDescent="0.25">
      <c r="A39" s="11"/>
      <c r="B39" s="9" t="s">
        <v>23</v>
      </c>
      <c r="C39" s="12">
        <f>SUM(C36:C37)</f>
        <v>504208.30810000002</v>
      </c>
      <c r="D39" s="12"/>
      <c r="E39" s="12"/>
      <c r="F39" s="10"/>
      <c r="G39" s="3"/>
      <c r="H39" s="68"/>
      <c r="I39" s="69" t="s">
        <v>23</v>
      </c>
      <c r="J39" s="71">
        <v>546628.00300000003</v>
      </c>
      <c r="K39" s="71"/>
      <c r="L39" s="71"/>
      <c r="M39" s="70"/>
    </row>
    <row r="40" spans="1:20" x14ac:dyDescent="0.25">
      <c r="A40" s="11"/>
      <c r="B40" s="12"/>
      <c r="C40" s="9" t="s">
        <v>24</v>
      </c>
      <c r="D40" s="12"/>
      <c r="E40" s="9">
        <v>156.34</v>
      </c>
      <c r="F40" s="10"/>
      <c r="G40" s="3"/>
      <c r="H40" s="68"/>
      <c r="I40" s="71"/>
      <c r="J40" s="69" t="s">
        <v>27</v>
      </c>
      <c r="K40" s="71"/>
      <c r="L40" s="69">
        <v>183.45</v>
      </c>
      <c r="M40" s="70"/>
    </row>
    <row r="41" spans="1:20" ht="15.75" thickBot="1" x14ac:dyDescent="0.3">
      <c r="A41" s="14"/>
      <c r="B41" s="54" t="s">
        <v>29</v>
      </c>
      <c r="C41" s="55" t="s">
        <v>30</v>
      </c>
      <c r="D41" s="54"/>
      <c r="E41" s="56">
        <v>333</v>
      </c>
      <c r="F41" s="15"/>
      <c r="G41" s="3"/>
      <c r="H41" s="74"/>
      <c r="I41" s="75" t="s">
        <v>29</v>
      </c>
      <c r="J41" s="76">
        <v>1034</v>
      </c>
      <c r="K41" s="75"/>
      <c r="L41" s="77">
        <v>276</v>
      </c>
      <c r="M41" s="78"/>
    </row>
    <row r="42" spans="1:20" x14ac:dyDescent="0.25">
      <c r="A42" s="3"/>
      <c r="B42" s="3"/>
      <c r="C42" s="57">
        <v>0.42480000000000001</v>
      </c>
      <c r="D42" s="3"/>
      <c r="E42" s="58">
        <v>0.46949999999999997</v>
      </c>
      <c r="F42" s="3"/>
      <c r="G42" s="3"/>
      <c r="H42" s="3"/>
      <c r="I42" s="3"/>
      <c r="J42" s="57">
        <v>0.52869999999999995</v>
      </c>
      <c r="K42" s="3"/>
      <c r="L42" s="57">
        <v>0.66469999999999996</v>
      </c>
      <c r="M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5" spans="1:20" ht="15.75" thickBot="1" x14ac:dyDescent="0.3">
      <c r="A45" t="s">
        <v>32</v>
      </c>
      <c r="H45" s="21" t="s">
        <v>39</v>
      </c>
    </row>
    <row r="46" spans="1:20" x14ac:dyDescent="0.25">
      <c r="A46" s="4">
        <v>2030</v>
      </c>
      <c r="B46" s="5"/>
      <c r="C46" s="6"/>
      <c r="D46" s="6"/>
      <c r="E46" s="6"/>
      <c r="F46" s="7"/>
      <c r="H46" s="79">
        <v>2031</v>
      </c>
      <c r="I46" s="65"/>
      <c r="J46" s="66"/>
      <c r="K46" s="66"/>
      <c r="L46" s="66"/>
      <c r="M46" s="67"/>
    </row>
    <row r="47" spans="1:20" x14ac:dyDescent="0.25">
      <c r="A47" s="8" t="s">
        <v>0</v>
      </c>
      <c r="B47" s="9" t="s">
        <v>1</v>
      </c>
      <c r="C47" s="9" t="s">
        <v>2</v>
      </c>
      <c r="D47" s="9" t="s">
        <v>3</v>
      </c>
      <c r="E47" s="9" t="s">
        <v>18</v>
      </c>
      <c r="F47" s="10"/>
      <c r="H47" s="80" t="s">
        <v>0</v>
      </c>
      <c r="I47" s="69" t="s">
        <v>1</v>
      </c>
      <c r="J47" s="69" t="s">
        <v>2</v>
      </c>
      <c r="K47" s="69" t="s">
        <v>3</v>
      </c>
      <c r="L47" s="69" t="s">
        <v>18</v>
      </c>
      <c r="M47" s="70"/>
    </row>
    <row r="48" spans="1:20" x14ac:dyDescent="0.25">
      <c r="A48" s="11">
        <v>1</v>
      </c>
      <c r="B48" s="12" t="s">
        <v>4</v>
      </c>
      <c r="C48" s="13">
        <v>30777.324000000001</v>
      </c>
      <c r="D48" s="12">
        <v>193</v>
      </c>
      <c r="E48" s="12">
        <f>C48/D48</f>
        <v>159.46799999999999</v>
      </c>
      <c r="F48" s="10"/>
      <c r="H48" s="68">
        <v>1</v>
      </c>
      <c r="I48" s="71" t="s">
        <v>4</v>
      </c>
      <c r="J48" s="81">
        <v>7071.0956999999999</v>
      </c>
      <c r="K48" s="71">
        <v>89.3</v>
      </c>
      <c r="L48" s="71">
        <f>J48/K48</f>
        <v>79.183602463605823</v>
      </c>
      <c r="M48" s="70"/>
    </row>
    <row r="49" spans="1:13" x14ac:dyDescent="0.25">
      <c r="A49" s="11">
        <v>2</v>
      </c>
      <c r="B49" s="12" t="s">
        <v>5</v>
      </c>
      <c r="C49" s="13">
        <v>5495.7079999999996</v>
      </c>
      <c r="D49" s="12">
        <v>64</v>
      </c>
      <c r="E49" s="12">
        <f t="shared" ref="E49:E54" si="9">C49/D49</f>
        <v>85.870437499999994</v>
      </c>
      <c r="F49" s="10"/>
      <c r="H49" s="68">
        <v>2</v>
      </c>
      <c r="I49" s="71" t="s">
        <v>5</v>
      </c>
      <c r="J49" s="81">
        <v>5781.5576000000001</v>
      </c>
      <c r="K49" s="71">
        <v>268</v>
      </c>
      <c r="L49" s="71">
        <f t="shared" ref="L49:L54" si="10">J49/K49</f>
        <v>21.572976119402984</v>
      </c>
      <c r="M49" s="70"/>
    </row>
    <row r="50" spans="1:13" x14ac:dyDescent="0.25">
      <c r="A50" s="11">
        <v>3</v>
      </c>
      <c r="B50" s="12" t="s">
        <v>6</v>
      </c>
      <c r="C50" s="12">
        <v>5939.4687999999996</v>
      </c>
      <c r="D50" s="12">
        <v>129</v>
      </c>
      <c r="E50" s="12">
        <f t="shared" si="9"/>
        <v>46.042393798449609</v>
      </c>
      <c r="F50" s="10"/>
      <c r="H50" s="68">
        <v>3</v>
      </c>
      <c r="I50" s="71" t="s">
        <v>11</v>
      </c>
      <c r="J50" s="82">
        <v>119961.95</v>
      </c>
      <c r="K50" s="71">
        <v>149</v>
      </c>
      <c r="L50" s="71">
        <f t="shared" si="10"/>
        <v>805.11375838926176</v>
      </c>
      <c r="M50" s="70"/>
    </row>
    <row r="51" spans="1:13" x14ac:dyDescent="0.25">
      <c r="A51" s="11">
        <v>4</v>
      </c>
      <c r="B51" s="12" t="s">
        <v>7</v>
      </c>
      <c r="C51" s="12">
        <v>166372.59</v>
      </c>
      <c r="D51" s="12">
        <v>1515</v>
      </c>
      <c r="E51" s="12">
        <f t="shared" si="9"/>
        <v>109.81689108910891</v>
      </c>
      <c r="F51" s="10"/>
      <c r="H51" s="68">
        <v>4</v>
      </c>
      <c r="I51" s="71" t="s">
        <v>7</v>
      </c>
      <c r="J51" s="82">
        <v>47338.366999999998</v>
      </c>
      <c r="K51" s="71">
        <v>1490</v>
      </c>
      <c r="L51" s="71">
        <f t="shared" si="10"/>
        <v>31.770716107382547</v>
      </c>
      <c r="M51" s="70"/>
    </row>
    <row r="52" spans="1:13" x14ac:dyDescent="0.25">
      <c r="A52" s="11">
        <v>5</v>
      </c>
      <c r="B52" s="12" t="s">
        <v>8</v>
      </c>
      <c r="C52" s="12">
        <v>9115.4863000000005</v>
      </c>
      <c r="D52" s="12">
        <v>64</v>
      </c>
      <c r="E52" s="12">
        <f t="shared" si="9"/>
        <v>142.42947343750001</v>
      </c>
      <c r="F52" s="10"/>
      <c r="H52" s="68">
        <v>5</v>
      </c>
      <c r="I52" s="71" t="s">
        <v>8</v>
      </c>
      <c r="J52" s="82">
        <v>3748.6423</v>
      </c>
      <c r="K52" s="71">
        <v>60</v>
      </c>
      <c r="L52" s="71">
        <f t="shared" si="10"/>
        <v>62.477371666666663</v>
      </c>
      <c r="M52" s="70"/>
    </row>
    <row r="53" spans="1:13" x14ac:dyDescent="0.25">
      <c r="A53" s="11">
        <v>6</v>
      </c>
      <c r="B53" s="12" t="s">
        <v>9</v>
      </c>
      <c r="C53" s="12">
        <v>140866.64000000001</v>
      </c>
      <c r="D53" s="12">
        <v>903</v>
      </c>
      <c r="E53" s="12">
        <f t="shared" si="9"/>
        <v>155.99849390919161</v>
      </c>
      <c r="F53" s="10"/>
      <c r="H53" s="68">
        <v>6</v>
      </c>
      <c r="I53" s="71" t="s">
        <v>9</v>
      </c>
      <c r="J53" s="82">
        <v>65370.550999999999</v>
      </c>
      <c r="K53" s="71">
        <v>864</v>
      </c>
      <c r="L53" s="71">
        <f t="shared" si="10"/>
        <v>75.660359953703704</v>
      </c>
      <c r="M53" s="70"/>
    </row>
    <row r="54" spans="1:13" x14ac:dyDescent="0.25">
      <c r="A54" s="52">
        <v>7</v>
      </c>
      <c r="B54" s="51" t="s">
        <v>10</v>
      </c>
      <c r="C54" s="51">
        <v>40488.120999999999</v>
      </c>
      <c r="D54" s="51">
        <v>354</v>
      </c>
      <c r="E54" s="51">
        <f t="shared" si="9"/>
        <v>114.3732231638418</v>
      </c>
      <c r="F54" s="10"/>
      <c r="H54" s="83">
        <v>7</v>
      </c>
      <c r="I54" s="72" t="s">
        <v>10</v>
      </c>
      <c r="J54" s="84">
        <v>2427.2563</v>
      </c>
      <c r="K54" s="72">
        <v>60</v>
      </c>
      <c r="L54" s="72">
        <f t="shared" si="10"/>
        <v>40.454271666666664</v>
      </c>
      <c r="M54" s="70"/>
    </row>
    <row r="55" spans="1:13" x14ac:dyDescent="0.25">
      <c r="A55" s="11" t="s">
        <v>22</v>
      </c>
      <c r="B55" s="9" t="s">
        <v>25</v>
      </c>
      <c r="C55" s="12">
        <f>SUM(C48:C54)</f>
        <v>399055.33809999999</v>
      </c>
      <c r="D55" s="12"/>
      <c r="E55" s="12"/>
      <c r="F55" s="10"/>
      <c r="H55" s="68" t="s">
        <v>22</v>
      </c>
      <c r="I55" s="69" t="s">
        <v>25</v>
      </c>
      <c r="J55" s="71">
        <v>251699.41</v>
      </c>
      <c r="K55" s="71"/>
      <c r="L55" s="71"/>
      <c r="M55" s="70"/>
    </row>
    <row r="56" spans="1:13" x14ac:dyDescent="0.25">
      <c r="A56" s="11" t="s">
        <v>21</v>
      </c>
      <c r="B56" s="9" t="s">
        <v>21</v>
      </c>
      <c r="C56" s="12">
        <v>105152.97</v>
      </c>
      <c r="D56" s="12"/>
      <c r="E56" s="12"/>
      <c r="F56" s="10"/>
      <c r="H56" s="68" t="s">
        <v>21</v>
      </c>
      <c r="I56" s="69" t="s">
        <v>21</v>
      </c>
      <c r="J56" s="71">
        <v>294938.5</v>
      </c>
      <c r="K56" s="71"/>
      <c r="L56" s="71"/>
      <c r="M56" s="70"/>
    </row>
    <row r="57" spans="1:13" x14ac:dyDescent="0.25">
      <c r="A57" s="11"/>
      <c r="B57" s="12"/>
      <c r="C57" s="12"/>
      <c r="D57" s="12"/>
      <c r="E57" s="12"/>
      <c r="F57" s="10"/>
      <c r="H57" s="68"/>
      <c r="I57" s="71"/>
      <c r="J57" s="71"/>
      <c r="K57" s="71"/>
      <c r="L57" s="71"/>
      <c r="M57" s="70"/>
    </row>
    <row r="58" spans="1:13" x14ac:dyDescent="0.25">
      <c r="A58" s="11"/>
      <c r="B58" s="12"/>
      <c r="C58" s="12">
        <v>399055.33809999999</v>
      </c>
      <c r="D58" s="58">
        <v>0.79139999999999999</v>
      </c>
      <c r="E58" s="12"/>
      <c r="F58" s="10"/>
      <c r="H58" s="68"/>
      <c r="I58" s="71"/>
      <c r="J58" s="71">
        <v>399055.33809999999</v>
      </c>
      <c r="K58" s="73"/>
      <c r="L58" s="71"/>
      <c r="M58" s="70"/>
    </row>
    <row r="59" spans="1:13" x14ac:dyDescent="0.25">
      <c r="A59" s="11"/>
      <c r="B59" s="12"/>
      <c r="C59" s="12">
        <v>105152.97</v>
      </c>
      <c r="D59" s="58">
        <v>0.20860000000000001</v>
      </c>
      <c r="E59" s="12"/>
      <c r="F59" s="10"/>
      <c r="H59" s="68"/>
      <c r="I59" s="71"/>
      <c r="J59" s="71">
        <v>294938.5</v>
      </c>
      <c r="K59" s="73"/>
      <c r="L59" s="71"/>
      <c r="M59" s="70"/>
    </row>
    <row r="60" spans="1:13" x14ac:dyDescent="0.25">
      <c r="A60" s="11"/>
      <c r="B60" s="12"/>
      <c r="C60" s="12"/>
      <c r="D60" s="12"/>
      <c r="E60" s="12"/>
      <c r="F60" s="10"/>
      <c r="H60" s="68"/>
      <c r="I60" s="71"/>
      <c r="J60" s="71"/>
      <c r="K60" s="71"/>
      <c r="L60" s="71"/>
      <c r="M60" s="70"/>
    </row>
    <row r="61" spans="1:13" x14ac:dyDescent="0.25">
      <c r="A61" s="11"/>
      <c r="B61" s="9" t="s">
        <v>23</v>
      </c>
      <c r="C61" s="12">
        <f>SUM(C58:C59)</f>
        <v>504208.30810000002</v>
      </c>
      <c r="D61" s="12"/>
      <c r="E61" s="12"/>
      <c r="F61" s="10"/>
      <c r="H61" s="68"/>
      <c r="I61" s="69" t="s">
        <v>23</v>
      </c>
      <c r="J61" s="71">
        <v>546637.88</v>
      </c>
      <c r="K61" s="71"/>
      <c r="L61" s="71"/>
      <c r="M61" s="70"/>
    </row>
    <row r="62" spans="1:13" x14ac:dyDescent="0.25">
      <c r="A62" s="11"/>
      <c r="B62" s="12"/>
      <c r="C62" s="9" t="s">
        <v>24</v>
      </c>
      <c r="D62" s="12"/>
      <c r="E62" s="9">
        <v>156.34</v>
      </c>
      <c r="F62" s="10"/>
      <c r="H62" s="68"/>
      <c r="I62" s="71"/>
      <c r="J62" s="69" t="s">
        <v>31</v>
      </c>
      <c r="K62" s="71"/>
      <c r="L62" s="69">
        <v>183.45</v>
      </c>
      <c r="M62" s="70"/>
    </row>
    <row r="63" spans="1:13" ht="15.75" thickBot="1" x14ac:dyDescent="0.3">
      <c r="A63" s="14"/>
      <c r="B63" s="54" t="s">
        <v>29</v>
      </c>
      <c r="C63" s="55" t="s">
        <v>30</v>
      </c>
      <c r="D63" s="54"/>
      <c r="E63" s="56">
        <v>333</v>
      </c>
      <c r="F63" s="15"/>
      <c r="H63" s="74"/>
      <c r="I63" s="75" t="s">
        <v>29</v>
      </c>
      <c r="J63" s="76" t="s">
        <v>30</v>
      </c>
      <c r="K63" s="75"/>
      <c r="L63" s="77">
        <v>276</v>
      </c>
      <c r="M63" s="85"/>
    </row>
    <row r="65" spans="8:16" x14ac:dyDescent="0.25">
      <c r="H65" t="s">
        <v>36</v>
      </c>
    </row>
    <row r="66" spans="8:16" ht="15.75" thickBot="1" x14ac:dyDescent="0.3">
      <c r="H66" t="s">
        <v>33</v>
      </c>
      <c r="K66" t="s">
        <v>34</v>
      </c>
    </row>
    <row r="67" spans="8:16" x14ac:dyDescent="0.25">
      <c r="H67" s="4">
        <v>2031</v>
      </c>
      <c r="I67" s="5"/>
      <c r="J67" s="6"/>
      <c r="K67" s="6"/>
      <c r="L67" s="6"/>
      <c r="M67" s="7"/>
    </row>
    <row r="68" spans="8:16" x14ac:dyDescent="0.25">
      <c r="H68" s="8" t="s">
        <v>0</v>
      </c>
      <c r="I68" s="9" t="s">
        <v>1</v>
      </c>
      <c r="J68" s="9" t="s">
        <v>2</v>
      </c>
      <c r="K68" s="9" t="s">
        <v>3</v>
      </c>
      <c r="L68" s="9" t="s">
        <v>18</v>
      </c>
      <c r="M68" s="10"/>
    </row>
    <row r="69" spans="8:16" x14ac:dyDescent="0.25">
      <c r="H69" s="11">
        <v>1</v>
      </c>
      <c r="I69" s="12" t="s">
        <v>4</v>
      </c>
      <c r="J69" s="60">
        <v>7070.2114000000001</v>
      </c>
      <c r="K69" s="12">
        <v>89.3</v>
      </c>
      <c r="L69" s="12">
        <f>J69/K69</f>
        <v>79.173699888017921</v>
      </c>
      <c r="M69" s="10"/>
    </row>
    <row r="70" spans="8:16" x14ac:dyDescent="0.25">
      <c r="H70" s="11">
        <v>2</v>
      </c>
      <c r="I70" s="12" t="s">
        <v>5</v>
      </c>
      <c r="J70" s="60">
        <v>5777.7671</v>
      </c>
      <c r="K70" s="12">
        <v>268</v>
      </c>
      <c r="L70" s="12">
        <f t="shared" ref="L70:L75" si="11">J70/K70</f>
        <v>21.558832462686567</v>
      </c>
      <c r="M70" s="10"/>
    </row>
    <row r="71" spans="8:16" x14ac:dyDescent="0.25">
      <c r="H71" s="11">
        <v>3</v>
      </c>
      <c r="I71" s="12" t="s">
        <v>11</v>
      </c>
      <c r="J71" s="61">
        <v>4410.3847999999998</v>
      </c>
      <c r="K71" s="12">
        <v>149</v>
      </c>
      <c r="L71" s="12">
        <f t="shared" si="11"/>
        <v>29.599897986577179</v>
      </c>
      <c r="M71" s="10"/>
    </row>
    <row r="72" spans="8:16" x14ac:dyDescent="0.25">
      <c r="H72" s="11">
        <v>4</v>
      </c>
      <c r="I72" s="12" t="s">
        <v>7</v>
      </c>
      <c r="J72" s="61">
        <v>47332.574000000001</v>
      </c>
      <c r="K72" s="12">
        <v>1490</v>
      </c>
      <c r="L72" s="12">
        <f t="shared" si="11"/>
        <v>31.766828187919465</v>
      </c>
      <c r="M72" s="10"/>
    </row>
    <row r="73" spans="8:16" x14ac:dyDescent="0.25">
      <c r="H73" s="11">
        <v>5</v>
      </c>
      <c r="I73" s="12" t="s">
        <v>8</v>
      </c>
      <c r="J73" s="61">
        <v>3748.4133000000002</v>
      </c>
      <c r="K73" s="12">
        <v>60</v>
      </c>
      <c r="L73" s="12">
        <f t="shared" si="11"/>
        <v>62.473555000000005</v>
      </c>
      <c r="M73" s="10"/>
    </row>
    <row r="74" spans="8:16" x14ac:dyDescent="0.25">
      <c r="H74" s="11">
        <v>6</v>
      </c>
      <c r="I74" s="12" t="s">
        <v>9</v>
      </c>
      <c r="J74" s="61">
        <v>65368.894999999997</v>
      </c>
      <c r="K74" s="12">
        <v>864</v>
      </c>
      <c r="L74" s="12">
        <f t="shared" si="11"/>
        <v>75.658443287037031</v>
      </c>
      <c r="M74" s="10"/>
    </row>
    <row r="75" spans="8:16" x14ac:dyDescent="0.25">
      <c r="H75" s="52">
        <v>7</v>
      </c>
      <c r="I75" s="51" t="s">
        <v>10</v>
      </c>
      <c r="J75" s="62">
        <v>2426.6781999999998</v>
      </c>
      <c r="K75" s="51">
        <v>60</v>
      </c>
      <c r="L75" s="51">
        <f t="shared" si="11"/>
        <v>40.444636666666661</v>
      </c>
      <c r="M75" s="10"/>
    </row>
    <row r="76" spans="8:16" x14ac:dyDescent="0.25">
      <c r="H76" s="11" t="s">
        <v>22</v>
      </c>
      <c r="I76" s="9" t="s">
        <v>25</v>
      </c>
      <c r="J76" s="12">
        <v>136134.92000000001</v>
      </c>
      <c r="K76" s="12"/>
      <c r="L76" s="12"/>
      <c r="M76" s="10"/>
    </row>
    <row r="77" spans="8:16" x14ac:dyDescent="0.25">
      <c r="H77" s="11" t="s">
        <v>21</v>
      </c>
      <c r="I77" s="9" t="s">
        <v>21</v>
      </c>
      <c r="J77" s="12">
        <v>122656.22</v>
      </c>
      <c r="K77" s="12"/>
      <c r="L77" s="12"/>
      <c r="M77" s="10"/>
    </row>
    <row r="78" spans="8:16" x14ac:dyDescent="0.25">
      <c r="H78" s="11"/>
      <c r="I78" s="12"/>
      <c r="J78" s="12"/>
      <c r="K78" s="12"/>
      <c r="L78" s="12"/>
      <c r="M78" s="10"/>
    </row>
    <row r="79" spans="8:16" x14ac:dyDescent="0.25">
      <c r="H79" s="11"/>
      <c r="I79" s="12"/>
      <c r="J79" s="12">
        <v>136134.92000000001</v>
      </c>
      <c r="K79" s="58"/>
      <c r="L79" s="12"/>
      <c r="M79" s="10"/>
    </row>
    <row r="80" spans="8:16" x14ac:dyDescent="0.25">
      <c r="H80" s="11"/>
      <c r="I80" s="12"/>
      <c r="J80" s="12">
        <v>122656.22</v>
      </c>
      <c r="K80" s="58"/>
      <c r="L80" s="12"/>
      <c r="M80" s="10"/>
      <c r="P80" s="60"/>
    </row>
    <row r="81" spans="7:16" x14ac:dyDescent="0.25">
      <c r="H81" s="11"/>
      <c r="I81" s="12"/>
      <c r="J81" s="12"/>
      <c r="K81" s="12"/>
      <c r="L81" s="12"/>
      <c r="M81" s="10"/>
      <c r="P81" s="60"/>
    </row>
    <row r="82" spans="7:16" x14ac:dyDescent="0.25">
      <c r="H82" s="11"/>
      <c r="I82" s="9" t="s">
        <v>23</v>
      </c>
      <c r="J82" s="12">
        <v>258791.14</v>
      </c>
      <c r="K82" s="12"/>
      <c r="L82" s="12"/>
      <c r="M82" s="10"/>
      <c r="P82" s="61"/>
    </row>
    <row r="83" spans="7:16" x14ac:dyDescent="0.25">
      <c r="H83" s="11"/>
      <c r="I83" s="12"/>
      <c r="J83" s="9" t="s">
        <v>35</v>
      </c>
      <c r="K83" s="12"/>
      <c r="L83" s="9">
        <v>86.85</v>
      </c>
      <c r="M83" s="10"/>
      <c r="P83" s="61"/>
    </row>
    <row r="84" spans="7:16" ht="15.75" thickBot="1" x14ac:dyDescent="0.3">
      <c r="H84" s="14"/>
      <c r="I84" s="54" t="s">
        <v>29</v>
      </c>
      <c r="J84" s="55" t="s">
        <v>30</v>
      </c>
      <c r="K84" s="54"/>
      <c r="L84" s="56">
        <v>276</v>
      </c>
      <c r="M84" s="15"/>
      <c r="P84" s="61"/>
    </row>
    <row r="85" spans="7:16" x14ac:dyDescent="0.25">
      <c r="P85" s="61"/>
    </row>
    <row r="86" spans="7:16" x14ac:dyDescent="0.25">
      <c r="P86" s="62"/>
    </row>
    <row r="87" spans="7:16" x14ac:dyDescent="0.25">
      <c r="G87" s="12"/>
      <c r="H87" s="12"/>
      <c r="I87" s="12"/>
      <c r="J87" s="12"/>
      <c r="K87" s="12"/>
      <c r="L87" s="12"/>
      <c r="M87" s="12"/>
      <c r="N87" s="12"/>
      <c r="O87" s="12"/>
    </row>
    <row r="88" spans="7:16" x14ac:dyDescent="0.25">
      <c r="G88" s="12"/>
      <c r="H88" s="9"/>
      <c r="I88" s="9"/>
      <c r="J88" s="12"/>
      <c r="K88" s="12"/>
      <c r="L88" s="12"/>
      <c r="M88" s="12"/>
      <c r="N88" s="12"/>
      <c r="O88" s="12"/>
    </row>
    <row r="89" spans="7:16" x14ac:dyDescent="0.25">
      <c r="G89" s="12"/>
      <c r="H89" s="9"/>
      <c r="I89" s="9"/>
      <c r="J89" s="9"/>
      <c r="K89" s="9"/>
      <c r="L89" s="9"/>
      <c r="M89" s="12"/>
      <c r="N89" s="12"/>
      <c r="O89" s="12"/>
    </row>
    <row r="90" spans="7:16" x14ac:dyDescent="0.25">
      <c r="G90" s="12"/>
      <c r="H90" s="12"/>
      <c r="I90" s="12"/>
      <c r="J90" s="60"/>
      <c r="K90" s="12"/>
      <c r="L90" s="12"/>
      <c r="M90" s="12"/>
      <c r="N90" s="12"/>
      <c r="O90" s="12"/>
    </row>
    <row r="91" spans="7:16" x14ac:dyDescent="0.25">
      <c r="G91" s="12"/>
      <c r="H91" s="12"/>
      <c r="I91" s="12"/>
      <c r="J91" s="60"/>
      <c r="K91" s="12"/>
      <c r="L91" s="12"/>
      <c r="M91" s="12"/>
      <c r="N91" s="12"/>
      <c r="O91" s="12"/>
    </row>
    <row r="92" spans="7:16" x14ac:dyDescent="0.25">
      <c r="G92" s="12"/>
      <c r="H92" s="12"/>
      <c r="I92" s="12"/>
      <c r="J92" s="61"/>
      <c r="K92" s="12"/>
      <c r="L92" s="12"/>
      <c r="M92" s="12"/>
      <c r="N92" s="12"/>
      <c r="O92" s="12"/>
    </row>
    <row r="93" spans="7:16" x14ac:dyDescent="0.25">
      <c r="G93" s="12"/>
      <c r="H93" s="12"/>
      <c r="I93" s="12"/>
      <c r="J93" s="61"/>
      <c r="K93" s="12"/>
      <c r="L93" s="12"/>
      <c r="M93" s="12"/>
      <c r="N93" s="12"/>
      <c r="O93" s="12"/>
    </row>
    <row r="94" spans="7:16" x14ac:dyDescent="0.25">
      <c r="G94" s="12"/>
      <c r="H94" s="12"/>
      <c r="I94" s="12"/>
      <c r="J94" s="61"/>
      <c r="K94" s="12"/>
      <c r="L94" s="12"/>
      <c r="M94" s="12"/>
      <c r="N94" s="12"/>
      <c r="O94" s="12"/>
    </row>
    <row r="95" spans="7:16" x14ac:dyDescent="0.25">
      <c r="G95" s="12"/>
      <c r="H95" s="12"/>
      <c r="I95" s="12"/>
      <c r="J95" s="61"/>
      <c r="K95" s="12"/>
      <c r="L95" s="12"/>
      <c r="M95" s="12"/>
      <c r="N95" s="12"/>
      <c r="O95" s="12"/>
    </row>
    <row r="96" spans="7:16" x14ac:dyDescent="0.25">
      <c r="G96" s="12"/>
      <c r="H96" s="12"/>
      <c r="I96" s="12"/>
      <c r="J96" s="61"/>
      <c r="K96" s="12"/>
      <c r="L96" s="12"/>
      <c r="M96" s="12"/>
      <c r="N96" s="12"/>
      <c r="O96" s="12"/>
    </row>
    <row r="97" spans="7:15" x14ac:dyDescent="0.25">
      <c r="G97" s="12"/>
      <c r="H97" s="12"/>
      <c r="I97" s="9"/>
      <c r="J97" s="12"/>
      <c r="K97" s="12"/>
      <c r="L97" s="12"/>
      <c r="M97" s="12"/>
      <c r="N97" s="12"/>
      <c r="O97" s="12"/>
    </row>
    <row r="98" spans="7:15" x14ac:dyDescent="0.25">
      <c r="G98" s="12"/>
      <c r="H98" s="12"/>
      <c r="I98" s="9"/>
      <c r="J98" s="12"/>
      <c r="K98" s="12"/>
      <c r="L98" s="12"/>
      <c r="M98" s="12"/>
      <c r="N98" s="12"/>
      <c r="O98" s="12"/>
    </row>
    <row r="99" spans="7:15" x14ac:dyDescent="0.25">
      <c r="G99" s="12"/>
      <c r="H99" s="12"/>
      <c r="I99" s="12"/>
      <c r="J99" s="12"/>
      <c r="K99" s="12"/>
      <c r="L99" s="12"/>
      <c r="M99" s="12"/>
      <c r="N99" s="12"/>
      <c r="O99" s="12"/>
    </row>
    <row r="100" spans="7:15" x14ac:dyDescent="0.25">
      <c r="G100" s="12"/>
      <c r="H100" s="12"/>
      <c r="I100" s="12"/>
      <c r="J100" s="12"/>
      <c r="K100" s="58"/>
      <c r="L100" s="12"/>
      <c r="M100" s="12"/>
      <c r="N100" s="12"/>
      <c r="O100" s="12"/>
    </row>
    <row r="101" spans="7:15" x14ac:dyDescent="0.25">
      <c r="G101" s="12"/>
      <c r="H101" s="12"/>
      <c r="I101" s="12"/>
      <c r="J101" s="12"/>
      <c r="K101" s="58"/>
      <c r="L101" s="12"/>
      <c r="M101" s="12"/>
      <c r="N101" s="12"/>
      <c r="O101" s="12"/>
    </row>
    <row r="102" spans="7:15" x14ac:dyDescent="0.25">
      <c r="G102" s="12"/>
      <c r="H102" s="12"/>
      <c r="I102" s="12"/>
      <c r="J102" s="12"/>
      <c r="K102" s="12"/>
      <c r="L102" s="12"/>
      <c r="M102" s="12"/>
      <c r="N102" s="12"/>
      <c r="O102" s="12"/>
    </row>
    <row r="103" spans="7:15" x14ac:dyDescent="0.25">
      <c r="G103" s="12"/>
      <c r="H103" s="12"/>
      <c r="I103" s="9"/>
      <c r="J103" s="12"/>
      <c r="K103" s="12"/>
      <c r="L103" s="12"/>
      <c r="M103" s="12"/>
      <c r="N103" s="12"/>
      <c r="O103" s="12"/>
    </row>
    <row r="104" spans="7:15" x14ac:dyDescent="0.25">
      <c r="G104" s="12"/>
      <c r="H104" s="12"/>
      <c r="I104" s="12"/>
      <c r="J104" s="9"/>
      <c r="K104" s="12"/>
      <c r="L104" s="9"/>
      <c r="M104" s="12"/>
      <c r="N104" s="12"/>
      <c r="O104" s="12"/>
    </row>
    <row r="105" spans="7:15" x14ac:dyDescent="0.25">
      <c r="G105" s="12"/>
      <c r="H105" s="12"/>
      <c r="I105" s="12"/>
      <c r="J105" s="63"/>
      <c r="K105" s="12"/>
      <c r="L105" s="53"/>
      <c r="M105" s="12"/>
      <c r="N105" s="12"/>
      <c r="O105" s="12"/>
    </row>
    <row r="106" spans="7:15" x14ac:dyDescent="0.25"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7:15" x14ac:dyDescent="0.25"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7:15" x14ac:dyDescent="0.25">
      <c r="G108" s="12"/>
      <c r="H108" s="12"/>
      <c r="I108" s="12"/>
      <c r="J108" s="12"/>
      <c r="K108" s="12"/>
      <c r="L108" s="12"/>
      <c r="M108" s="12"/>
      <c r="N108" s="12"/>
      <c r="O108" s="12"/>
    </row>
    <row r="109" spans="7:15" x14ac:dyDescent="0.25">
      <c r="G109" s="12"/>
      <c r="H109" s="12"/>
      <c r="I109" s="12"/>
      <c r="J109" s="12"/>
      <c r="K109" s="12"/>
      <c r="L109" s="12"/>
      <c r="M109" s="12"/>
      <c r="N109" s="12"/>
      <c r="O109" s="12"/>
    </row>
    <row r="110" spans="7:15" x14ac:dyDescent="0.25">
      <c r="G110" s="12"/>
      <c r="H110" s="12"/>
      <c r="I110" s="12"/>
      <c r="J110" s="12"/>
      <c r="K110" s="12"/>
      <c r="L110" s="12"/>
      <c r="M110" s="12"/>
      <c r="N110" s="12"/>
      <c r="O110" s="12"/>
    </row>
    <row r="111" spans="7:15" x14ac:dyDescent="0.25">
      <c r="G111" s="12"/>
      <c r="H111" s="12"/>
      <c r="I111" s="12"/>
      <c r="J111" s="12"/>
      <c r="K111" s="12"/>
      <c r="L111" s="12"/>
      <c r="M111" s="12"/>
      <c r="N111" s="12"/>
      <c r="O111" s="12"/>
    </row>
  </sheetData>
  <mergeCells count="4">
    <mergeCell ref="I1:K1"/>
    <mergeCell ref="N1:P1"/>
    <mergeCell ref="R1:U1"/>
    <mergeCell ref="O26:R2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topLeftCell="G4" workbookViewId="0">
      <selection activeCell="W35" sqref="W35"/>
    </sheetView>
  </sheetViews>
  <sheetFormatPr baseColWidth="10" defaultRowHeight="15" x14ac:dyDescent="0.25"/>
  <cols>
    <col min="3" max="3" width="14.42578125" customWidth="1"/>
  </cols>
  <sheetData>
    <row r="1" spans="1:29" ht="15.75" thickBot="1" x14ac:dyDescent="0.3">
      <c r="A1" s="91"/>
      <c r="B1" s="91" t="s">
        <v>43</v>
      </c>
      <c r="C1" s="91"/>
      <c r="D1" s="134" t="s">
        <v>51</v>
      </c>
      <c r="E1" s="91"/>
      <c r="F1" s="91"/>
      <c r="G1" s="91"/>
      <c r="H1" s="91"/>
      <c r="I1" s="91" t="s">
        <v>44</v>
      </c>
      <c r="J1" s="91"/>
      <c r="K1" s="135" t="s">
        <v>52</v>
      </c>
      <c r="L1" s="91"/>
      <c r="M1" s="91"/>
      <c r="N1" s="91"/>
      <c r="O1" s="91"/>
      <c r="P1" s="112"/>
      <c r="Q1" s="112"/>
      <c r="R1" s="112"/>
      <c r="S1" s="112"/>
      <c r="T1" s="112"/>
      <c r="U1" s="112" t="s">
        <v>50</v>
      </c>
      <c r="V1" s="112"/>
      <c r="W1" s="112"/>
      <c r="X1" s="112"/>
      <c r="Y1" s="112"/>
      <c r="Z1" s="112"/>
      <c r="AA1" s="112"/>
      <c r="AB1" s="112"/>
      <c r="AC1" s="112"/>
    </row>
    <row r="2" spans="1:29" ht="15.75" thickBot="1" x14ac:dyDescent="0.3">
      <c r="A2" s="91"/>
      <c r="B2" s="92">
        <v>2031</v>
      </c>
      <c r="C2" s="93"/>
      <c r="D2" s="94"/>
      <c r="E2" s="94"/>
      <c r="F2" s="94"/>
      <c r="G2" s="95"/>
      <c r="H2" s="91"/>
      <c r="I2" s="92">
        <v>2031</v>
      </c>
      <c r="J2" s="93"/>
      <c r="K2" s="94"/>
      <c r="L2" s="94"/>
      <c r="M2" s="94"/>
      <c r="N2" s="95"/>
      <c r="O2" s="91"/>
      <c r="P2" s="112" t="s">
        <v>43</v>
      </c>
      <c r="Q2" s="112"/>
      <c r="R2" s="136" t="s">
        <v>53</v>
      </c>
      <c r="S2" s="112"/>
      <c r="T2" s="112"/>
      <c r="U2" s="112"/>
      <c r="V2" s="112"/>
      <c r="W2" s="112"/>
      <c r="X2" s="112" t="s">
        <v>47</v>
      </c>
      <c r="Y2" s="112"/>
      <c r="Z2" s="137" t="s">
        <v>54</v>
      </c>
      <c r="AA2" s="112"/>
      <c r="AB2" s="112"/>
      <c r="AC2" s="112"/>
    </row>
    <row r="3" spans="1:29" x14ac:dyDescent="0.25">
      <c r="A3" s="91"/>
      <c r="B3" s="96" t="s">
        <v>0</v>
      </c>
      <c r="C3" s="97" t="s">
        <v>1</v>
      </c>
      <c r="D3" s="97" t="s">
        <v>2</v>
      </c>
      <c r="E3" s="97" t="s">
        <v>3</v>
      </c>
      <c r="F3" s="97" t="s">
        <v>18</v>
      </c>
      <c r="G3" s="98"/>
      <c r="H3" s="91"/>
      <c r="I3" s="96" t="s">
        <v>0</v>
      </c>
      <c r="J3" s="97" t="s">
        <v>1</v>
      </c>
      <c r="K3" s="97" t="s">
        <v>2</v>
      </c>
      <c r="L3" s="97" t="s">
        <v>3</v>
      </c>
      <c r="M3" s="97" t="s">
        <v>18</v>
      </c>
      <c r="N3" s="98"/>
      <c r="O3" s="91"/>
      <c r="P3" s="113">
        <v>2031</v>
      </c>
      <c r="Q3" s="114"/>
      <c r="R3" s="115"/>
      <c r="S3" s="115"/>
      <c r="T3" s="115"/>
      <c r="U3" s="116"/>
      <c r="V3" s="112"/>
      <c r="W3" s="112"/>
      <c r="X3" s="113">
        <v>2031</v>
      </c>
      <c r="Y3" s="114"/>
      <c r="Z3" s="115"/>
      <c r="AA3" s="115"/>
      <c r="AB3" s="115"/>
      <c r="AC3" s="117"/>
    </row>
    <row r="4" spans="1:29" x14ac:dyDescent="0.25">
      <c r="A4" s="91"/>
      <c r="B4" s="99">
        <v>1</v>
      </c>
      <c r="C4" s="100" t="s">
        <v>4</v>
      </c>
      <c r="D4" s="101">
        <v>7072.0747000000001</v>
      </c>
      <c r="E4" s="100">
        <v>89.3</v>
      </c>
      <c r="F4" s="100">
        <f>D4/E4</f>
        <v>79.194565509518483</v>
      </c>
      <c r="G4" s="98"/>
      <c r="H4" s="91"/>
      <c r="I4" s="99">
        <v>1</v>
      </c>
      <c r="J4" s="100" t="s">
        <v>4</v>
      </c>
      <c r="K4" s="101">
        <v>7071.7388000000001</v>
      </c>
      <c r="L4" s="100">
        <v>89.3</v>
      </c>
      <c r="M4" s="100">
        <f>K4/L4</f>
        <v>79.190804031354986</v>
      </c>
      <c r="N4" s="98"/>
      <c r="O4" s="91"/>
      <c r="P4" s="118" t="s">
        <v>0</v>
      </c>
      <c r="Q4" s="119" t="s">
        <v>1</v>
      </c>
      <c r="R4" s="119" t="s">
        <v>2</v>
      </c>
      <c r="S4" s="119" t="s">
        <v>3</v>
      </c>
      <c r="T4" s="119" t="s">
        <v>18</v>
      </c>
      <c r="U4" s="120"/>
      <c r="V4" s="112"/>
      <c r="W4" s="112"/>
      <c r="X4" s="118" t="s">
        <v>0</v>
      </c>
      <c r="Y4" s="119" t="s">
        <v>1</v>
      </c>
      <c r="Z4" s="119" t="s">
        <v>2</v>
      </c>
      <c r="AA4" s="119" t="s">
        <v>3</v>
      </c>
      <c r="AB4" s="119" t="s">
        <v>18</v>
      </c>
      <c r="AC4" s="120"/>
    </row>
    <row r="5" spans="1:29" x14ac:dyDescent="0.25">
      <c r="A5" s="91"/>
      <c r="B5" s="99">
        <v>2</v>
      </c>
      <c r="C5" s="100" t="s">
        <v>5</v>
      </c>
      <c r="D5" s="101">
        <v>5778.2554</v>
      </c>
      <c r="E5" s="100">
        <v>268</v>
      </c>
      <c r="F5" s="100">
        <f t="shared" ref="F5:F10" si="0">D5/E5</f>
        <v>21.560654477611941</v>
      </c>
      <c r="G5" s="98"/>
      <c r="H5" s="91"/>
      <c r="I5" s="99">
        <v>2</v>
      </c>
      <c r="J5" s="100" t="s">
        <v>5</v>
      </c>
      <c r="K5" s="101">
        <v>5778.3701000000001</v>
      </c>
      <c r="L5" s="100">
        <v>268</v>
      </c>
      <c r="M5" s="100">
        <f t="shared" ref="M5:M10" si="1">K5/L5</f>
        <v>21.561082462686567</v>
      </c>
      <c r="N5" s="98"/>
      <c r="O5" s="91"/>
      <c r="P5" s="121">
        <v>1</v>
      </c>
      <c r="Q5" s="122" t="s">
        <v>4</v>
      </c>
      <c r="R5" s="123">
        <v>7071.2992999999997</v>
      </c>
      <c r="S5" s="122">
        <v>89.3</v>
      </c>
      <c r="T5" s="122">
        <f>R5/S5</f>
        <v>79.185882418812994</v>
      </c>
      <c r="U5" s="120"/>
      <c r="V5" s="112"/>
      <c r="W5" s="112"/>
      <c r="X5" s="121">
        <v>1</v>
      </c>
      <c r="Y5" s="122" t="s">
        <v>4</v>
      </c>
      <c r="Z5" s="123">
        <v>7071.0834999999997</v>
      </c>
      <c r="AA5" s="122">
        <v>89.3</v>
      </c>
      <c r="AB5" s="122">
        <f>Z5/AA5</f>
        <v>79.183465845464724</v>
      </c>
      <c r="AC5" s="120"/>
    </row>
    <row r="6" spans="1:29" x14ac:dyDescent="0.25">
      <c r="A6" s="91"/>
      <c r="B6" s="99">
        <v>3</v>
      </c>
      <c r="C6" s="100" t="s">
        <v>11</v>
      </c>
      <c r="D6" s="102">
        <v>4550.9984999999997</v>
      </c>
      <c r="E6" s="100">
        <v>149</v>
      </c>
      <c r="F6" s="100">
        <f t="shared" si="0"/>
        <v>30.543614093959729</v>
      </c>
      <c r="G6" s="98"/>
      <c r="H6" s="91"/>
      <c r="I6" s="99">
        <v>3</v>
      </c>
      <c r="J6" s="100" t="s">
        <v>11</v>
      </c>
      <c r="K6" s="102">
        <v>4518.9502000000002</v>
      </c>
      <c r="L6" s="100">
        <v>149</v>
      </c>
      <c r="M6" s="100">
        <f t="shared" si="1"/>
        <v>30.328524832214768</v>
      </c>
      <c r="N6" s="98"/>
      <c r="O6" s="91"/>
      <c r="P6" s="121">
        <v>2</v>
      </c>
      <c r="Q6" s="122" t="s">
        <v>5</v>
      </c>
      <c r="R6" s="123">
        <v>5778.3491000000004</v>
      </c>
      <c r="S6" s="122">
        <v>268</v>
      </c>
      <c r="T6" s="122">
        <f t="shared" ref="T6:T11" si="2">R6/S6</f>
        <v>21.561004104477615</v>
      </c>
      <c r="U6" s="120"/>
      <c r="V6" s="112"/>
      <c r="W6" s="112"/>
      <c r="X6" s="121">
        <v>2</v>
      </c>
      <c r="Y6" s="122" t="s">
        <v>5</v>
      </c>
      <c r="Z6" s="123">
        <v>5778.0288</v>
      </c>
      <c r="AA6" s="122">
        <v>268</v>
      </c>
      <c r="AB6" s="122">
        <f t="shared" ref="AB6:AB11" si="3">Z6/AA6</f>
        <v>21.559808955223883</v>
      </c>
      <c r="AC6" s="120"/>
    </row>
    <row r="7" spans="1:29" x14ac:dyDescent="0.25">
      <c r="A7" s="91"/>
      <c r="B7" s="99">
        <v>4</v>
      </c>
      <c r="C7" s="100" t="s">
        <v>7</v>
      </c>
      <c r="D7" s="102">
        <v>54961.379000000001</v>
      </c>
      <c r="E7" s="100">
        <v>1490</v>
      </c>
      <c r="F7" s="100">
        <f t="shared" si="0"/>
        <v>36.886831543624162</v>
      </c>
      <c r="G7" s="98"/>
      <c r="H7" s="91"/>
      <c r="I7" s="99">
        <v>4</v>
      </c>
      <c r="J7" s="100" t="s">
        <v>7</v>
      </c>
      <c r="K7" s="102">
        <v>47735.57</v>
      </c>
      <c r="L7" s="100">
        <v>1490</v>
      </c>
      <c r="M7" s="100">
        <f t="shared" si="1"/>
        <v>32.037295302013426</v>
      </c>
      <c r="N7" s="98"/>
      <c r="O7" s="91"/>
      <c r="P7" s="121">
        <v>3</v>
      </c>
      <c r="Q7" s="122" t="s">
        <v>11</v>
      </c>
      <c r="R7" s="124">
        <v>4463.5380999999998</v>
      </c>
      <c r="S7" s="122">
        <v>149</v>
      </c>
      <c r="T7" s="122">
        <f t="shared" si="2"/>
        <v>29.956631543624159</v>
      </c>
      <c r="U7" s="120"/>
      <c r="V7" s="112"/>
      <c r="W7" s="112"/>
      <c r="X7" s="121">
        <v>3</v>
      </c>
      <c r="Y7" s="122" t="s">
        <v>11</v>
      </c>
      <c r="Z7" s="124">
        <v>4434.2456000000002</v>
      </c>
      <c r="AA7" s="122">
        <v>149</v>
      </c>
      <c r="AB7" s="122">
        <f t="shared" si="3"/>
        <v>29.760037583892618</v>
      </c>
      <c r="AC7" s="120"/>
    </row>
    <row r="8" spans="1:29" x14ac:dyDescent="0.25">
      <c r="A8" s="91"/>
      <c r="B8" s="99">
        <v>5</v>
      </c>
      <c r="C8" s="100" t="s">
        <v>8</v>
      </c>
      <c r="D8" s="102">
        <v>3749.2649000000001</v>
      </c>
      <c r="E8" s="100">
        <v>60</v>
      </c>
      <c r="F8" s="100">
        <f t="shared" si="0"/>
        <v>62.487748333333336</v>
      </c>
      <c r="G8" s="98"/>
      <c r="H8" s="91"/>
      <c r="I8" s="99">
        <v>5</v>
      </c>
      <c r="J8" s="100" t="s">
        <v>8</v>
      </c>
      <c r="K8" s="102">
        <v>3749.0383000000002</v>
      </c>
      <c r="L8" s="100">
        <v>60</v>
      </c>
      <c r="M8" s="100">
        <f t="shared" si="1"/>
        <v>62.483971666666669</v>
      </c>
      <c r="N8" s="98"/>
      <c r="O8" s="91"/>
      <c r="P8" s="121">
        <v>4</v>
      </c>
      <c r="Q8" s="122" t="s">
        <v>7</v>
      </c>
      <c r="R8" s="124">
        <v>54960.644999999997</v>
      </c>
      <c r="S8" s="122">
        <v>1490</v>
      </c>
      <c r="T8" s="122">
        <f t="shared" si="2"/>
        <v>36.886338926174496</v>
      </c>
      <c r="U8" s="120"/>
      <c r="V8" s="112"/>
      <c r="W8" s="112"/>
      <c r="X8" s="121">
        <v>4</v>
      </c>
      <c r="Y8" s="122" t="s">
        <v>7</v>
      </c>
      <c r="Z8" s="124">
        <v>47736.959000000003</v>
      </c>
      <c r="AA8" s="122">
        <v>1490</v>
      </c>
      <c r="AB8" s="122">
        <f t="shared" si="3"/>
        <v>32.038227516778527</v>
      </c>
      <c r="AC8" s="120"/>
    </row>
    <row r="9" spans="1:29" x14ac:dyDescent="0.25">
      <c r="A9" s="91"/>
      <c r="B9" s="99">
        <v>6</v>
      </c>
      <c r="C9" s="100" t="s">
        <v>9</v>
      </c>
      <c r="D9" s="102">
        <v>65382.737999999998</v>
      </c>
      <c r="E9" s="100">
        <v>864</v>
      </c>
      <c r="F9" s="100">
        <f t="shared" si="0"/>
        <v>75.67446527777777</v>
      </c>
      <c r="G9" s="98"/>
      <c r="H9" s="91"/>
      <c r="I9" s="99">
        <v>6</v>
      </c>
      <c r="J9" s="100" t="s">
        <v>9</v>
      </c>
      <c r="K9" s="102">
        <v>65379.055</v>
      </c>
      <c r="L9" s="100">
        <v>864</v>
      </c>
      <c r="M9" s="100">
        <f t="shared" si="1"/>
        <v>75.670202546296295</v>
      </c>
      <c r="N9" s="98"/>
      <c r="O9" s="91"/>
      <c r="P9" s="121">
        <v>5</v>
      </c>
      <c r="Q9" s="122" t="s">
        <v>8</v>
      </c>
      <c r="R9" s="124">
        <v>3748.9268000000002</v>
      </c>
      <c r="S9" s="122">
        <v>60</v>
      </c>
      <c r="T9" s="122">
        <f t="shared" si="2"/>
        <v>62.482113333333338</v>
      </c>
      <c r="U9" s="120"/>
      <c r="V9" s="112"/>
      <c r="W9" s="112"/>
      <c r="X9" s="121">
        <v>5</v>
      </c>
      <c r="Y9" s="122" t="s">
        <v>8</v>
      </c>
      <c r="Z9" s="124">
        <v>3748.7986000000001</v>
      </c>
      <c r="AA9" s="122">
        <v>60</v>
      </c>
      <c r="AB9" s="122">
        <f t="shared" si="3"/>
        <v>62.479976666666666</v>
      </c>
      <c r="AC9" s="120"/>
    </row>
    <row r="10" spans="1:29" x14ac:dyDescent="0.25">
      <c r="A10" s="91"/>
      <c r="B10" s="103">
        <v>7</v>
      </c>
      <c r="C10" s="104" t="s">
        <v>10</v>
      </c>
      <c r="D10" s="105">
        <v>2427.0486000000001</v>
      </c>
      <c r="E10" s="104">
        <v>60</v>
      </c>
      <c r="F10" s="104">
        <f t="shared" si="0"/>
        <v>40.450810000000004</v>
      </c>
      <c r="G10" s="98"/>
      <c r="H10" s="91"/>
      <c r="I10" s="103">
        <v>7</v>
      </c>
      <c r="J10" s="104" t="s">
        <v>10</v>
      </c>
      <c r="K10" s="105">
        <v>2426.9920000000002</v>
      </c>
      <c r="L10" s="104">
        <v>60</v>
      </c>
      <c r="M10" s="104">
        <f t="shared" si="1"/>
        <v>40.449866666666672</v>
      </c>
      <c r="N10" s="98"/>
      <c r="O10" s="91"/>
      <c r="P10" s="121">
        <v>6</v>
      </c>
      <c r="Q10" s="122" t="s">
        <v>9</v>
      </c>
      <c r="R10" s="124">
        <v>65377.633000000002</v>
      </c>
      <c r="S10" s="122">
        <v>864</v>
      </c>
      <c r="T10" s="122">
        <f t="shared" si="2"/>
        <v>75.668556712962967</v>
      </c>
      <c r="U10" s="120"/>
      <c r="V10" s="112"/>
      <c r="W10" s="112"/>
      <c r="X10" s="121">
        <v>6</v>
      </c>
      <c r="Y10" s="122" t="s">
        <v>9</v>
      </c>
      <c r="Z10" s="124">
        <v>65376.218999999997</v>
      </c>
      <c r="AA10" s="122">
        <v>864</v>
      </c>
      <c r="AB10" s="122">
        <f t="shared" si="3"/>
        <v>75.666920138888884</v>
      </c>
      <c r="AC10" s="120"/>
    </row>
    <row r="11" spans="1:29" x14ac:dyDescent="0.25">
      <c r="A11" s="91"/>
      <c r="B11" s="99" t="s">
        <v>22</v>
      </c>
      <c r="C11" s="97" t="s">
        <v>25</v>
      </c>
      <c r="D11" s="102">
        <f>SUM(D4:D10)</f>
        <v>143921.7591</v>
      </c>
      <c r="E11" s="100"/>
      <c r="F11" s="100"/>
      <c r="G11" s="98"/>
      <c r="H11" s="91"/>
      <c r="I11" s="99" t="s">
        <v>22</v>
      </c>
      <c r="J11" s="97" t="s">
        <v>25</v>
      </c>
      <c r="K11" s="102">
        <v>136659.72</v>
      </c>
      <c r="L11" s="100"/>
      <c r="M11" s="100"/>
      <c r="N11" s="98"/>
      <c r="O11" s="91"/>
      <c r="P11" s="125">
        <v>7</v>
      </c>
      <c r="Q11" s="126" t="s">
        <v>10</v>
      </c>
      <c r="R11" s="127">
        <v>2426.9429</v>
      </c>
      <c r="S11" s="126">
        <v>60</v>
      </c>
      <c r="T11" s="126">
        <f t="shared" si="2"/>
        <v>40.44904833333333</v>
      </c>
      <c r="U11" s="120"/>
      <c r="V11" s="112"/>
      <c r="W11" s="112"/>
      <c r="X11" s="125">
        <v>7</v>
      </c>
      <c r="Y11" s="126" t="s">
        <v>10</v>
      </c>
      <c r="Z11" s="127">
        <v>2426.8433</v>
      </c>
      <c r="AA11" s="126">
        <v>60</v>
      </c>
      <c r="AB11" s="126">
        <f t="shared" si="3"/>
        <v>40.447388333333336</v>
      </c>
      <c r="AC11" s="120"/>
    </row>
    <row r="12" spans="1:29" x14ac:dyDescent="0.25">
      <c r="A12" s="91"/>
      <c r="B12" s="99" t="s">
        <v>21</v>
      </c>
      <c r="C12" s="97" t="s">
        <v>21</v>
      </c>
      <c r="D12" s="102">
        <v>227987.52</v>
      </c>
      <c r="E12" s="100"/>
      <c r="F12" s="100"/>
      <c r="G12" s="98"/>
      <c r="H12" s="91"/>
      <c r="I12" s="99" t="s">
        <v>21</v>
      </c>
      <c r="J12" s="97" t="s">
        <v>21</v>
      </c>
      <c r="K12" s="102">
        <v>144260.60999999999</v>
      </c>
      <c r="L12" s="100"/>
      <c r="M12" s="100"/>
      <c r="N12" s="98"/>
      <c r="O12" s="91"/>
      <c r="P12" s="121" t="s">
        <v>22</v>
      </c>
      <c r="Q12" s="119" t="s">
        <v>25</v>
      </c>
      <c r="R12" s="124">
        <f>SUM(R5:R11)</f>
        <v>143827.33420000001</v>
      </c>
      <c r="S12" s="122"/>
      <c r="T12" s="122"/>
      <c r="U12" s="120"/>
      <c r="V12" s="112"/>
      <c r="W12" s="112"/>
      <c r="X12" s="121" t="s">
        <v>22</v>
      </c>
      <c r="Y12" s="119" t="s">
        <v>25</v>
      </c>
      <c r="Z12" s="124">
        <f>SUM(Z5:Z11)</f>
        <v>136572.1778</v>
      </c>
      <c r="AA12" s="122"/>
      <c r="AB12" s="122"/>
      <c r="AC12" s="120"/>
    </row>
    <row r="13" spans="1:29" x14ac:dyDescent="0.25">
      <c r="A13" s="91"/>
      <c r="B13" s="99"/>
      <c r="C13" s="100"/>
      <c r="D13" s="100"/>
      <c r="E13" s="100"/>
      <c r="F13" s="100"/>
      <c r="G13" s="98"/>
      <c r="H13" s="91"/>
      <c r="I13" s="99"/>
      <c r="J13" s="100"/>
      <c r="K13" s="100"/>
      <c r="L13" s="100"/>
      <c r="M13" s="100"/>
      <c r="N13" s="98"/>
      <c r="O13" s="91"/>
      <c r="P13" s="121" t="s">
        <v>21</v>
      </c>
      <c r="Q13" s="119" t="s">
        <v>21</v>
      </c>
      <c r="R13" s="124">
        <v>228897.05</v>
      </c>
      <c r="S13" s="122"/>
      <c r="T13" s="122"/>
      <c r="U13" s="120"/>
      <c r="V13" s="112"/>
      <c r="W13" s="112"/>
      <c r="X13" s="121" t="s">
        <v>21</v>
      </c>
      <c r="Y13" s="119" t="s">
        <v>21</v>
      </c>
      <c r="Z13" s="124">
        <v>145302.66</v>
      </c>
      <c r="AA13" s="122"/>
      <c r="AB13" s="122"/>
      <c r="AC13" s="120"/>
    </row>
    <row r="14" spans="1:29" x14ac:dyDescent="0.25">
      <c r="A14" s="91"/>
      <c r="B14" s="99"/>
      <c r="C14" s="100"/>
      <c r="D14" s="100"/>
      <c r="E14" s="106"/>
      <c r="F14" s="100"/>
      <c r="G14" s="98"/>
      <c r="H14" s="91"/>
      <c r="I14" s="99"/>
      <c r="J14" s="100"/>
      <c r="K14" s="100"/>
      <c r="L14" s="106"/>
      <c r="M14" s="100"/>
      <c r="N14" s="98"/>
      <c r="O14" s="91"/>
      <c r="P14" s="121"/>
      <c r="Q14" s="122"/>
      <c r="R14" s="122"/>
      <c r="S14" s="122"/>
      <c r="T14" s="122"/>
      <c r="U14" s="120"/>
      <c r="V14" s="112"/>
      <c r="W14" s="112"/>
      <c r="X14" s="121"/>
      <c r="Y14" s="122"/>
      <c r="Z14" s="122"/>
      <c r="AA14" s="122"/>
      <c r="AB14" s="122"/>
      <c r="AC14" s="120"/>
    </row>
    <row r="15" spans="1:29" x14ac:dyDescent="0.25">
      <c r="A15" s="91"/>
      <c r="B15" s="99"/>
      <c r="C15" s="100"/>
      <c r="D15" s="100"/>
      <c r="E15" s="106"/>
      <c r="F15" s="100"/>
      <c r="G15" s="98"/>
      <c r="H15" s="91"/>
      <c r="I15" s="99"/>
      <c r="J15" s="100"/>
      <c r="K15" s="100"/>
      <c r="L15" s="106"/>
      <c r="M15" s="100"/>
      <c r="N15" s="98"/>
      <c r="O15" s="91"/>
      <c r="P15" s="121"/>
      <c r="Q15" s="122"/>
      <c r="R15" s="122"/>
      <c r="S15" s="128"/>
      <c r="T15" s="122"/>
      <c r="U15" s="120"/>
      <c r="V15" s="112"/>
      <c r="W15" s="112"/>
      <c r="X15" s="121"/>
      <c r="Y15" s="122"/>
      <c r="Z15" s="122"/>
      <c r="AA15" s="128"/>
      <c r="AB15" s="122"/>
      <c r="AC15" s="120"/>
    </row>
    <row r="16" spans="1:29" x14ac:dyDescent="0.25">
      <c r="A16" s="91"/>
      <c r="B16" s="99"/>
      <c r="C16" s="100"/>
      <c r="D16" s="100"/>
      <c r="E16" s="100"/>
      <c r="F16" s="100"/>
      <c r="G16" s="98"/>
      <c r="H16" s="91"/>
      <c r="I16" s="99"/>
      <c r="J16" s="100"/>
      <c r="K16" s="100"/>
      <c r="L16" s="100"/>
      <c r="M16" s="100"/>
      <c r="N16" s="98"/>
      <c r="O16" s="91"/>
      <c r="P16" s="121"/>
      <c r="Q16" s="122"/>
      <c r="R16" s="122"/>
      <c r="S16" s="122"/>
      <c r="T16" s="122"/>
      <c r="U16" s="120"/>
      <c r="V16" s="112"/>
      <c r="W16" s="112"/>
      <c r="X16" s="121"/>
      <c r="Y16" s="122"/>
      <c r="Z16" s="122"/>
      <c r="AA16" s="122"/>
      <c r="AB16" s="122"/>
      <c r="AC16" s="120"/>
    </row>
    <row r="17" spans="1:29" x14ac:dyDescent="0.25">
      <c r="A17" s="91"/>
      <c r="B17" s="99"/>
      <c r="C17" s="97" t="s">
        <v>23</v>
      </c>
      <c r="D17" s="100"/>
      <c r="E17" s="100">
        <v>371909.28</v>
      </c>
      <c r="F17" s="100"/>
      <c r="G17" s="98"/>
      <c r="H17" s="91"/>
      <c r="I17" s="99"/>
      <c r="J17" s="97" t="s">
        <v>23</v>
      </c>
      <c r="K17" s="100"/>
      <c r="L17" s="100">
        <v>280920.31</v>
      </c>
      <c r="M17" s="100"/>
      <c r="N17" s="98"/>
      <c r="O17" s="91"/>
      <c r="P17" s="121"/>
      <c r="Q17" s="119" t="s">
        <v>23</v>
      </c>
      <c r="R17" s="122"/>
      <c r="S17" s="122">
        <v>372724.38</v>
      </c>
      <c r="T17" s="122"/>
      <c r="U17" s="120"/>
      <c r="V17" s="112"/>
      <c r="W17" s="112"/>
      <c r="X17" s="121"/>
      <c r="Y17" s="119" t="s">
        <v>23</v>
      </c>
      <c r="Z17" s="122"/>
      <c r="AA17" s="122">
        <v>281874.81</v>
      </c>
      <c r="AB17" s="122"/>
      <c r="AC17" s="120"/>
    </row>
    <row r="18" spans="1:29" x14ac:dyDescent="0.25">
      <c r="A18" s="91"/>
      <c r="B18" s="99"/>
      <c r="C18" s="100"/>
      <c r="D18" s="97"/>
      <c r="E18" s="100" t="s">
        <v>40</v>
      </c>
      <c r="F18" s="97">
        <v>124.81399999999999</v>
      </c>
      <c r="G18" s="98"/>
      <c r="H18" s="91"/>
      <c r="I18" s="99"/>
      <c r="J18" s="100"/>
      <c r="K18" s="97"/>
      <c r="L18" s="100" t="s">
        <v>42</v>
      </c>
      <c r="M18" s="97">
        <v>94.28</v>
      </c>
      <c r="N18" s="98"/>
      <c r="O18" s="91"/>
      <c r="P18" s="121"/>
      <c r="Q18" s="122"/>
      <c r="R18" s="119"/>
      <c r="S18" s="122" t="s">
        <v>46</v>
      </c>
      <c r="T18" s="119">
        <v>125.09</v>
      </c>
      <c r="U18" s="120"/>
      <c r="V18" s="112"/>
      <c r="W18" s="112"/>
      <c r="X18" s="121"/>
      <c r="Y18" s="122"/>
      <c r="Z18" s="119"/>
      <c r="AA18" s="122" t="s">
        <v>48</v>
      </c>
      <c r="AB18" s="119">
        <v>94.6</v>
      </c>
      <c r="AC18" s="120"/>
    </row>
    <row r="19" spans="1:29" ht="15.75" thickBot="1" x14ac:dyDescent="0.3">
      <c r="A19" s="91"/>
      <c r="B19" s="107"/>
      <c r="C19" s="108" t="s">
        <v>29</v>
      </c>
      <c r="D19" s="109" t="s">
        <v>30</v>
      </c>
      <c r="E19" s="108"/>
      <c r="F19" s="110">
        <v>276</v>
      </c>
      <c r="G19" s="111"/>
      <c r="H19" s="91"/>
      <c r="I19" s="107"/>
      <c r="J19" s="108" t="s">
        <v>29</v>
      </c>
      <c r="K19" s="109" t="s">
        <v>30</v>
      </c>
      <c r="L19" s="108"/>
      <c r="M19" s="110">
        <v>276</v>
      </c>
      <c r="N19" s="111"/>
      <c r="O19" s="91"/>
      <c r="P19" s="129"/>
      <c r="Q19" s="130" t="s">
        <v>29</v>
      </c>
      <c r="R19" s="131" t="s">
        <v>30</v>
      </c>
      <c r="S19" s="130"/>
      <c r="T19" s="132">
        <v>276</v>
      </c>
      <c r="U19" s="133"/>
      <c r="V19" s="112"/>
      <c r="W19" s="112"/>
      <c r="X19" s="129"/>
      <c r="Y19" s="130" t="s">
        <v>29</v>
      </c>
      <c r="Z19" s="131" t="s">
        <v>30</v>
      </c>
      <c r="AA19" s="130"/>
      <c r="AB19" s="132">
        <v>276</v>
      </c>
      <c r="AC19" s="133"/>
    </row>
    <row r="20" spans="1:29" x14ac:dyDescent="0.25">
      <c r="F20">
        <f>F18/F19 *100</f>
        <v>45.222463768115936</v>
      </c>
      <c r="G20" s="91"/>
      <c r="H20" s="91" t="s">
        <v>49</v>
      </c>
      <c r="I20" s="91"/>
    </row>
    <row r="21" spans="1:29" x14ac:dyDescent="0.25">
      <c r="G21" s="91"/>
      <c r="H21" s="91"/>
      <c r="I21" s="91"/>
    </row>
    <row r="22" spans="1:29" ht="15.75" thickBot="1" x14ac:dyDescent="0.3">
      <c r="B22" t="s">
        <v>43</v>
      </c>
      <c r="D22" s="138" t="s">
        <v>55</v>
      </c>
      <c r="I22" t="s">
        <v>44</v>
      </c>
      <c r="L22" s="139" t="s">
        <v>56</v>
      </c>
    </row>
    <row r="23" spans="1:29" x14ac:dyDescent="0.25">
      <c r="B23" s="4">
        <v>2030</v>
      </c>
      <c r="C23" s="5"/>
      <c r="D23" s="6"/>
      <c r="E23" s="6"/>
      <c r="F23" s="6"/>
      <c r="G23" s="7"/>
      <c r="I23" s="4">
        <v>2030</v>
      </c>
      <c r="J23" s="5"/>
      <c r="K23" s="6"/>
      <c r="L23" s="6"/>
      <c r="M23" s="6"/>
      <c r="N23" s="7"/>
    </row>
    <row r="24" spans="1:29" x14ac:dyDescent="0.25">
      <c r="B24" s="8" t="s">
        <v>0</v>
      </c>
      <c r="C24" s="9" t="s">
        <v>1</v>
      </c>
      <c r="D24" s="9" t="s">
        <v>2</v>
      </c>
      <c r="E24" s="9" t="s">
        <v>3</v>
      </c>
      <c r="F24" s="9" t="s">
        <v>18</v>
      </c>
      <c r="G24" s="10"/>
      <c r="I24" s="8" t="s">
        <v>0</v>
      </c>
      <c r="J24" s="9" t="s">
        <v>1</v>
      </c>
      <c r="K24" s="9" t="s">
        <v>2</v>
      </c>
      <c r="L24" s="9" t="s">
        <v>3</v>
      </c>
      <c r="M24" s="9" t="s">
        <v>18</v>
      </c>
      <c r="N24" s="10"/>
    </row>
    <row r="25" spans="1:29" x14ac:dyDescent="0.25">
      <c r="B25" s="11">
        <v>1</v>
      </c>
      <c r="C25" s="12" t="s">
        <v>4</v>
      </c>
      <c r="D25" s="60">
        <v>30776.491999999998</v>
      </c>
      <c r="E25" s="12">
        <v>193</v>
      </c>
      <c r="F25" s="12">
        <f>D25/E25</f>
        <v>159.46368911917097</v>
      </c>
      <c r="G25" s="10"/>
      <c r="I25" s="11">
        <v>1</v>
      </c>
      <c r="J25" s="12" t="s">
        <v>4</v>
      </c>
      <c r="K25" s="60">
        <v>30777.168000000001</v>
      </c>
      <c r="L25" s="12">
        <v>193</v>
      </c>
      <c r="M25" s="12">
        <f>K25/L25</f>
        <v>159.46719170984457</v>
      </c>
      <c r="N25" s="10"/>
    </row>
    <row r="26" spans="1:29" x14ac:dyDescent="0.25">
      <c r="B26" s="11">
        <v>2</v>
      </c>
      <c r="C26" s="12" t="s">
        <v>5</v>
      </c>
      <c r="D26" s="60">
        <v>5495.8051999999998</v>
      </c>
      <c r="E26" s="12">
        <v>64</v>
      </c>
      <c r="F26" s="12">
        <f t="shared" ref="F26:F31" si="4">D26/E26</f>
        <v>85.871956249999997</v>
      </c>
      <c r="G26" s="10"/>
      <c r="I26" s="11">
        <v>2</v>
      </c>
      <c r="J26" s="12" t="s">
        <v>5</v>
      </c>
      <c r="K26" s="60">
        <v>5495.7437</v>
      </c>
      <c r="L26" s="12">
        <v>64</v>
      </c>
      <c r="M26" s="12">
        <f t="shared" ref="M26:M31" si="5">K26/L26</f>
        <v>85.8709953125</v>
      </c>
      <c r="N26" s="10"/>
    </row>
    <row r="27" spans="1:29" x14ac:dyDescent="0.25">
      <c r="B27" s="11">
        <v>3</v>
      </c>
      <c r="C27" s="12" t="s">
        <v>6</v>
      </c>
      <c r="D27" s="61">
        <v>5977.6103999999996</v>
      </c>
      <c r="E27" s="12">
        <v>129</v>
      </c>
      <c r="F27" s="12">
        <f t="shared" si="4"/>
        <v>46.338065116279068</v>
      </c>
      <c r="G27" s="10"/>
      <c r="I27" s="11">
        <v>3</v>
      </c>
      <c r="J27" s="12" t="s">
        <v>6</v>
      </c>
      <c r="K27" s="61">
        <v>5947.6396000000004</v>
      </c>
      <c r="L27" s="12">
        <v>129</v>
      </c>
      <c r="M27" s="12">
        <f t="shared" si="5"/>
        <v>46.105733333333333</v>
      </c>
      <c r="N27" s="10"/>
    </row>
    <row r="28" spans="1:29" x14ac:dyDescent="0.25">
      <c r="B28" s="11">
        <v>4</v>
      </c>
      <c r="C28" s="12" t="s">
        <v>7</v>
      </c>
      <c r="D28" s="61">
        <v>185481.38</v>
      </c>
      <c r="E28" s="12">
        <v>1515</v>
      </c>
      <c r="F28" s="12">
        <f t="shared" si="4"/>
        <v>122.42995379537955</v>
      </c>
      <c r="G28" s="10"/>
      <c r="I28" s="11">
        <v>4</v>
      </c>
      <c r="J28" s="12" t="s">
        <v>7</v>
      </c>
      <c r="K28" s="61">
        <v>167952.75</v>
      </c>
      <c r="L28" s="12">
        <v>1515</v>
      </c>
      <c r="M28" s="12">
        <f t="shared" si="5"/>
        <v>110.85990099009901</v>
      </c>
      <c r="N28" s="10"/>
    </row>
    <row r="29" spans="1:29" x14ac:dyDescent="0.25">
      <c r="B29" s="11">
        <v>5</v>
      </c>
      <c r="C29" s="12" t="s">
        <v>8</v>
      </c>
      <c r="D29" s="61">
        <v>9115.3778999999995</v>
      </c>
      <c r="E29" s="12">
        <v>64</v>
      </c>
      <c r="F29" s="12">
        <f t="shared" si="4"/>
        <v>142.42777968749999</v>
      </c>
      <c r="G29" s="10"/>
      <c r="I29" s="11">
        <v>5</v>
      </c>
      <c r="J29" s="12" t="s">
        <v>8</v>
      </c>
      <c r="K29" s="61">
        <v>9115.4873000000007</v>
      </c>
      <c r="L29" s="12">
        <v>64</v>
      </c>
      <c r="M29" s="12">
        <f t="shared" si="5"/>
        <v>142.42948906250001</v>
      </c>
      <c r="N29" s="10"/>
    </row>
    <row r="30" spans="1:29" x14ac:dyDescent="0.25">
      <c r="B30" s="11">
        <v>6</v>
      </c>
      <c r="C30" s="12" t="s">
        <v>9</v>
      </c>
      <c r="D30" s="61">
        <v>140864.28</v>
      </c>
      <c r="E30" s="12">
        <v>903</v>
      </c>
      <c r="F30" s="12">
        <f t="shared" si="4"/>
        <v>155.99588039867109</v>
      </c>
      <c r="G30" s="10"/>
      <c r="I30" s="11">
        <v>6</v>
      </c>
      <c r="J30" s="12" t="s">
        <v>9</v>
      </c>
      <c r="K30" s="61">
        <v>140866.47</v>
      </c>
      <c r="L30" s="12">
        <v>903</v>
      </c>
      <c r="M30" s="12">
        <f t="shared" si="5"/>
        <v>155.99830564784054</v>
      </c>
      <c r="N30" s="10"/>
    </row>
    <row r="31" spans="1:29" x14ac:dyDescent="0.25">
      <c r="B31" s="52">
        <v>7</v>
      </c>
      <c r="C31" s="51" t="s">
        <v>10</v>
      </c>
      <c r="D31" s="62">
        <v>40488.440999999999</v>
      </c>
      <c r="E31" s="51">
        <v>354</v>
      </c>
      <c r="F31" s="51">
        <f t="shared" si="4"/>
        <v>114.37412711864407</v>
      </c>
      <c r="G31" s="10"/>
      <c r="I31" s="52">
        <v>7</v>
      </c>
      <c r="J31" s="51" t="s">
        <v>10</v>
      </c>
      <c r="K31" s="62">
        <v>40488.125</v>
      </c>
      <c r="L31" s="51">
        <v>354</v>
      </c>
      <c r="M31" s="51">
        <f t="shared" si="5"/>
        <v>114.37323446327683</v>
      </c>
      <c r="N31" s="10"/>
    </row>
    <row r="32" spans="1:29" x14ac:dyDescent="0.25">
      <c r="B32" s="11" t="s">
        <v>22</v>
      </c>
      <c r="C32" s="9" t="s">
        <v>25</v>
      </c>
      <c r="D32" s="12">
        <f>SUM(D25:D31)</f>
        <v>418199.38650000002</v>
      </c>
      <c r="E32" s="12"/>
      <c r="F32" s="12"/>
      <c r="G32" s="10"/>
      <c r="I32" s="11" t="s">
        <v>22</v>
      </c>
      <c r="J32" s="9" t="s">
        <v>25</v>
      </c>
      <c r="K32" s="12">
        <f>SUM(K25:K31)</f>
        <v>400643.3836</v>
      </c>
      <c r="L32" s="12"/>
      <c r="M32" s="12"/>
      <c r="N32" s="10"/>
    </row>
    <row r="33" spans="2:14" x14ac:dyDescent="0.25">
      <c r="B33" s="11" t="s">
        <v>21</v>
      </c>
      <c r="C33" s="9" t="s">
        <v>21</v>
      </c>
      <c r="D33" s="12">
        <v>264025.06</v>
      </c>
      <c r="E33" s="12"/>
      <c r="F33" s="12"/>
      <c r="G33" s="10"/>
      <c r="I33" s="11" t="s">
        <v>21</v>
      </c>
      <c r="J33" s="9" t="s">
        <v>21</v>
      </c>
      <c r="K33" s="12">
        <v>142632.17000000001</v>
      </c>
      <c r="L33" s="12"/>
      <c r="M33" s="12"/>
      <c r="N33" s="10"/>
    </row>
    <row r="34" spans="2:14" x14ac:dyDescent="0.25">
      <c r="B34" s="11"/>
      <c r="C34" s="12"/>
      <c r="D34" s="12"/>
      <c r="E34" s="12"/>
      <c r="F34" s="12"/>
      <c r="G34" s="10"/>
      <c r="I34" s="11"/>
      <c r="J34" s="12"/>
      <c r="K34" s="12"/>
      <c r="L34" s="12"/>
      <c r="M34" s="12"/>
      <c r="N34" s="10"/>
    </row>
    <row r="35" spans="2:14" x14ac:dyDescent="0.25">
      <c r="B35" s="11"/>
      <c r="C35" s="12"/>
      <c r="D35" s="12"/>
      <c r="E35" s="58"/>
      <c r="F35" s="12"/>
      <c r="G35" s="10"/>
      <c r="I35" s="11"/>
      <c r="J35" s="12"/>
      <c r="K35" s="12"/>
      <c r="L35" s="58"/>
      <c r="M35" s="12"/>
      <c r="N35" s="10"/>
    </row>
    <row r="36" spans="2:14" x14ac:dyDescent="0.25">
      <c r="B36" s="11"/>
      <c r="C36" s="12"/>
      <c r="D36" s="12"/>
      <c r="E36" s="58"/>
      <c r="F36" s="12"/>
      <c r="G36" s="10"/>
      <c r="I36" s="11"/>
      <c r="J36" s="12"/>
      <c r="K36" s="12"/>
      <c r="L36" s="58"/>
      <c r="M36" s="12"/>
      <c r="N36" s="10"/>
    </row>
    <row r="37" spans="2:14" x14ac:dyDescent="0.25">
      <c r="B37" s="11"/>
      <c r="C37" s="12"/>
      <c r="D37" s="12"/>
      <c r="E37" s="12"/>
      <c r="F37" s="12"/>
      <c r="G37" s="10"/>
      <c r="I37" s="11"/>
      <c r="J37" s="12"/>
      <c r="K37" s="12"/>
      <c r="L37" s="12"/>
      <c r="M37" s="12"/>
      <c r="N37" s="10"/>
    </row>
    <row r="38" spans="2:14" x14ac:dyDescent="0.25">
      <c r="B38" s="11"/>
      <c r="C38" s="9" t="s">
        <v>23</v>
      </c>
      <c r="D38" s="12">
        <v>682224.44</v>
      </c>
      <c r="E38" s="12"/>
      <c r="F38" s="12"/>
      <c r="G38" s="10"/>
      <c r="I38" s="11"/>
      <c r="J38" s="9" t="s">
        <v>23</v>
      </c>
      <c r="K38" s="12">
        <v>543275.56000000006</v>
      </c>
      <c r="L38" s="12"/>
      <c r="M38" s="12"/>
      <c r="N38" s="10"/>
    </row>
    <row r="39" spans="2:14" x14ac:dyDescent="0.25">
      <c r="B39" s="11"/>
      <c r="C39" s="12"/>
      <c r="D39" s="9" t="s">
        <v>41</v>
      </c>
      <c r="E39" s="12"/>
      <c r="F39" s="9">
        <v>211.52600000000001</v>
      </c>
      <c r="G39" s="10"/>
      <c r="I39" s="11"/>
      <c r="J39" s="12"/>
      <c r="K39" s="9" t="s">
        <v>45</v>
      </c>
      <c r="L39" s="12"/>
      <c r="M39" s="9">
        <v>168.44</v>
      </c>
      <c r="N39" s="10"/>
    </row>
    <row r="40" spans="2:14" ht="15.75" thickBot="1" x14ac:dyDescent="0.3">
      <c r="B40" s="14"/>
      <c r="C40" s="54" t="s">
        <v>29</v>
      </c>
      <c r="D40" s="55" t="s">
        <v>30</v>
      </c>
      <c r="E40" s="54"/>
      <c r="F40" s="56">
        <v>333</v>
      </c>
      <c r="G40" s="15"/>
      <c r="I40" s="14"/>
      <c r="J40" s="54" t="s">
        <v>29</v>
      </c>
      <c r="K40" s="55" t="s">
        <v>30</v>
      </c>
      <c r="L40" s="54"/>
      <c r="M40" s="56">
        <v>333</v>
      </c>
      <c r="N40" s="15"/>
    </row>
    <row r="41" spans="2:14" x14ac:dyDescent="0.25">
      <c r="F41">
        <f>F39/F40 *100</f>
        <v>63.521321321321324</v>
      </c>
    </row>
    <row r="85" spans="9:14" x14ac:dyDescent="0.25">
      <c r="I85" s="12"/>
      <c r="J85" s="12"/>
      <c r="K85" s="12"/>
      <c r="L85" s="12"/>
      <c r="M85" s="12"/>
      <c r="N85" s="12"/>
    </row>
    <row r="86" spans="9:14" x14ac:dyDescent="0.25">
      <c r="I86" s="9"/>
      <c r="J86" s="9"/>
      <c r="K86" s="12"/>
      <c r="L86" s="12"/>
      <c r="M86" s="12"/>
      <c r="N86" s="12"/>
    </row>
    <row r="87" spans="9:14" x14ac:dyDescent="0.25">
      <c r="I87" s="9"/>
      <c r="J87" s="9"/>
      <c r="K87" s="9"/>
      <c r="L87" s="9"/>
      <c r="M87" s="9"/>
      <c r="N87" s="12"/>
    </row>
    <row r="88" spans="9:14" x14ac:dyDescent="0.25">
      <c r="I88" s="12"/>
      <c r="J88" s="12"/>
      <c r="K88" s="60"/>
      <c r="L88" s="12"/>
      <c r="M88" s="12"/>
      <c r="N88" s="12"/>
    </row>
    <row r="89" spans="9:14" x14ac:dyDescent="0.25">
      <c r="I89" s="12"/>
      <c r="J89" s="12"/>
      <c r="K89" s="60"/>
      <c r="L89" s="12"/>
      <c r="M89" s="12"/>
      <c r="N89" s="12"/>
    </row>
    <row r="90" spans="9:14" x14ac:dyDescent="0.25">
      <c r="I90" s="12"/>
      <c r="J90" s="12"/>
      <c r="K90" s="61"/>
      <c r="L90" s="12"/>
      <c r="M90" s="12"/>
      <c r="N90" s="12"/>
    </row>
    <row r="91" spans="9:14" x14ac:dyDescent="0.25">
      <c r="I91" s="12"/>
      <c r="J91" s="12"/>
      <c r="K91" s="61"/>
      <c r="L91" s="12"/>
      <c r="M91" s="12"/>
      <c r="N91" s="12"/>
    </row>
    <row r="92" spans="9:14" x14ac:dyDescent="0.25">
      <c r="I92" s="12"/>
      <c r="J92" s="12"/>
      <c r="K92" s="61"/>
      <c r="L92" s="12"/>
      <c r="M92" s="12"/>
      <c r="N92" s="12"/>
    </row>
    <row r="93" spans="9:14" x14ac:dyDescent="0.25">
      <c r="I93" s="12"/>
      <c r="J93" s="12"/>
      <c r="K93" s="61"/>
      <c r="L93" s="12"/>
      <c r="M93" s="12"/>
      <c r="N93" s="12"/>
    </row>
    <row r="94" spans="9:14" x14ac:dyDescent="0.25">
      <c r="I94" s="12"/>
      <c r="J94" s="12"/>
      <c r="K94" s="61"/>
      <c r="L94" s="12"/>
      <c r="M94" s="12"/>
      <c r="N94" s="12"/>
    </row>
    <row r="95" spans="9:14" x14ac:dyDescent="0.25">
      <c r="I95" s="12"/>
      <c r="J95" s="9"/>
      <c r="K95" s="61"/>
      <c r="L95" s="12"/>
      <c r="M95" s="12"/>
      <c r="N95" s="12"/>
    </row>
    <row r="96" spans="9:14" x14ac:dyDescent="0.25">
      <c r="I96" s="12"/>
      <c r="J96" s="9"/>
      <c r="K96" s="61"/>
      <c r="L96" s="12"/>
      <c r="M96" s="12"/>
      <c r="N96" s="12"/>
    </row>
    <row r="97" spans="9:14" x14ac:dyDescent="0.25">
      <c r="I97" s="12"/>
      <c r="J97" s="12"/>
      <c r="K97" s="12"/>
      <c r="L97" s="12"/>
      <c r="M97" s="12"/>
      <c r="N97" s="12"/>
    </row>
    <row r="98" spans="9:14" x14ac:dyDescent="0.25">
      <c r="I98" s="12"/>
      <c r="J98" s="12"/>
      <c r="K98" s="12"/>
      <c r="L98" s="58"/>
      <c r="M98" s="12"/>
      <c r="N98" s="12"/>
    </row>
    <row r="99" spans="9:14" x14ac:dyDescent="0.25">
      <c r="I99" s="12"/>
      <c r="J99" s="12"/>
      <c r="K99" s="12"/>
      <c r="L99" s="12"/>
      <c r="M99" s="12"/>
      <c r="N99" s="12"/>
    </row>
    <row r="100" spans="9:14" x14ac:dyDescent="0.25">
      <c r="I100" s="12"/>
      <c r="J100" s="12"/>
      <c r="K100" s="12"/>
      <c r="L100" s="12"/>
      <c r="M100" s="12"/>
      <c r="N100" s="12"/>
    </row>
    <row r="101" spans="9:14" x14ac:dyDescent="0.25">
      <c r="I101" s="12"/>
      <c r="J101" s="12"/>
      <c r="K101" s="12"/>
      <c r="L101" s="12"/>
      <c r="M101" s="12"/>
      <c r="N101" s="1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AHU_angepasst, durchgehende Lüf</vt:lpstr>
      <vt:lpstr>Tabelle3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Maier, Lena</dc:creator>
  <cp:lastModifiedBy>Maier, Lena</cp:lastModifiedBy>
  <dcterms:created xsi:type="dcterms:W3CDTF">2016-02-24T08:47:55Z</dcterms:created>
  <dcterms:modified xsi:type="dcterms:W3CDTF">2016-02-26T11:54:28Z</dcterms:modified>
</cp:coreProperties>
</file>