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CAD_SDS!$A$1:$T$237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O5" i="7" l="1"/>
  <c r="O3" i="7"/>
  <c r="O4" i="7"/>
  <c r="O6" i="7"/>
  <c r="N6" i="7" s="1"/>
  <c r="O178" i="7"/>
  <c r="O238" i="7" l="1"/>
  <c r="O239" i="7"/>
  <c r="O237" i="7"/>
  <c r="O233" i="7"/>
  <c r="O234" i="7"/>
  <c r="O235" i="7"/>
  <c r="O236" i="7"/>
  <c r="O232" i="7"/>
  <c r="O183" i="7"/>
  <c r="O45" i="7"/>
  <c r="O52" i="7"/>
  <c r="O54" i="7"/>
  <c r="O64" i="7"/>
  <c r="O67" i="7"/>
  <c r="O69" i="7"/>
  <c r="O71" i="7"/>
  <c r="O75" i="7"/>
  <c r="O79" i="7"/>
  <c r="O87" i="7"/>
  <c r="O88" i="7"/>
  <c r="O94" i="7"/>
  <c r="O111" i="7"/>
  <c r="O113" i="7"/>
  <c r="O116" i="7"/>
  <c r="O137" i="7"/>
  <c r="O138" i="7"/>
  <c r="O146" i="7"/>
  <c r="O148" i="7"/>
  <c r="O154" i="7"/>
  <c r="O162" i="7"/>
  <c r="O165" i="7"/>
  <c r="O166" i="7"/>
  <c r="O175" i="7"/>
  <c r="O182" i="7"/>
  <c r="O14" i="7"/>
  <c r="M239" i="7" l="1"/>
  <c r="M91" i="7"/>
  <c r="M92" i="7"/>
  <c r="M93" i="7"/>
  <c r="M117" i="7"/>
  <c r="M122" i="7"/>
  <c r="M189" i="7"/>
  <c r="M190" i="7"/>
  <c r="M20" i="7"/>
  <c r="M26" i="7"/>
  <c r="M123" i="7"/>
  <c r="M141" i="7"/>
  <c r="M3" i="7"/>
  <c r="M4" i="7"/>
  <c r="M7" i="7"/>
  <c r="M9" i="7"/>
  <c r="M12" i="7"/>
  <c r="M16" i="7"/>
  <c r="M18" i="7"/>
  <c r="M21" i="7"/>
  <c r="M24" i="7"/>
  <c r="M139" i="7"/>
  <c r="M140" i="7"/>
  <c r="M191" i="7"/>
  <c r="M192" i="7"/>
  <c r="M53" i="7"/>
  <c r="M55" i="7"/>
  <c r="M56" i="7"/>
  <c r="M98" i="7"/>
  <c r="M102" i="7"/>
  <c r="M103" i="7"/>
  <c r="M105" i="7"/>
  <c r="M49" i="7"/>
  <c r="M50" i="7"/>
  <c r="M128" i="7"/>
  <c r="M129" i="7"/>
  <c r="M130" i="7"/>
  <c r="M132" i="7"/>
  <c r="M133" i="7"/>
  <c r="M134" i="7"/>
  <c r="M156" i="7"/>
  <c r="M194" i="7"/>
  <c r="M195" i="7"/>
  <c r="M38" i="7"/>
  <c r="M100" i="7"/>
  <c r="M193" i="7"/>
  <c r="M42" i="7"/>
  <c r="M44" i="7"/>
  <c r="M57" i="7"/>
  <c r="M83" i="7"/>
  <c r="M115" i="7"/>
  <c r="M151" i="7"/>
  <c r="M28" i="7"/>
  <c r="M33" i="7"/>
  <c r="M39" i="7"/>
  <c r="M66" i="7"/>
  <c r="M73" i="7"/>
  <c r="M90" i="7"/>
  <c r="M127" i="7"/>
  <c r="M144" i="7"/>
  <c r="M160" i="7"/>
  <c r="M163" i="7"/>
  <c r="M169" i="7"/>
  <c r="M232" i="7"/>
  <c r="M142" i="7"/>
  <c r="M8" i="7"/>
  <c r="M51" i="7"/>
  <c r="M5" i="7"/>
  <c r="M10" i="7"/>
  <c r="M13" i="7"/>
  <c r="M17" i="7"/>
  <c r="M19" i="7"/>
  <c r="M22" i="7"/>
  <c r="M25" i="7"/>
  <c r="M41" i="7"/>
  <c r="M112" i="7"/>
  <c r="M161" i="7"/>
  <c r="M15" i="7"/>
  <c r="M23" i="7"/>
  <c r="M31" i="7"/>
  <c r="M34" i="7"/>
  <c r="M35" i="7"/>
  <c r="M36" i="7"/>
  <c r="M37" i="7"/>
  <c r="M40" i="7"/>
  <c r="M43" i="7"/>
  <c r="M47" i="7"/>
  <c r="M48" i="7"/>
  <c r="M59" i="7"/>
  <c r="M60" i="7"/>
  <c r="M61" i="7"/>
  <c r="M62" i="7"/>
  <c r="M76" i="7"/>
  <c r="M82" i="7"/>
  <c r="M84" i="7"/>
  <c r="M86" i="7"/>
  <c r="M88" i="7"/>
  <c r="M89" i="7"/>
  <c r="M95" i="7"/>
  <c r="M96" i="7"/>
  <c r="M106" i="7"/>
  <c r="M107" i="7"/>
  <c r="M108" i="7"/>
  <c r="M110" i="7"/>
  <c r="M114" i="7"/>
  <c r="M118" i="7"/>
  <c r="M119" i="7"/>
  <c r="M120" i="7"/>
  <c r="M121" i="7"/>
  <c r="M131" i="7"/>
  <c r="M135" i="7"/>
  <c r="M147" i="7"/>
  <c r="M150" i="7"/>
  <c r="M153" i="7"/>
  <c r="M155" i="7"/>
  <c r="M167" i="7"/>
  <c r="M171" i="7"/>
  <c r="M172" i="7"/>
  <c r="M173" i="7"/>
  <c r="M174" i="7"/>
  <c r="M176" i="7"/>
  <c r="M181" i="7"/>
  <c r="M182" i="7"/>
  <c r="M184" i="7"/>
  <c r="M220" i="7"/>
  <c r="M202" i="7"/>
  <c r="M203" i="7"/>
  <c r="M168" i="7"/>
  <c r="M170" i="7"/>
  <c r="M204" i="7"/>
  <c r="M205" i="7"/>
  <c r="M206" i="7"/>
  <c r="M207" i="7"/>
  <c r="M185" i="7"/>
  <c r="M229" i="7"/>
  <c r="M230" i="7"/>
  <c r="M81" i="7"/>
  <c r="M196" i="7"/>
  <c r="M197" i="7"/>
  <c r="M208" i="7"/>
  <c r="M209" i="7"/>
  <c r="M124" i="7"/>
  <c r="M125" i="7"/>
  <c r="M126" i="7"/>
  <c r="M187" i="7"/>
  <c r="M211" i="7"/>
  <c r="M212" i="7"/>
  <c r="M213" i="7"/>
  <c r="M198" i="7"/>
  <c r="M69" i="7"/>
  <c r="M94" i="7"/>
  <c r="M146" i="7"/>
  <c r="M175" i="7"/>
  <c r="M64" i="7"/>
  <c r="M54" i="7"/>
  <c r="M85" i="7"/>
  <c r="M111" i="7"/>
  <c r="M113" i="7"/>
  <c r="M116" i="7"/>
  <c r="M109" i="7"/>
  <c r="M214" i="7"/>
  <c r="M14" i="7"/>
  <c r="M87" i="7"/>
  <c r="M233" i="7"/>
  <c r="M234" i="7"/>
  <c r="M235" i="7"/>
  <c r="M236" i="7"/>
  <c r="M27" i="7"/>
  <c r="M29" i="7"/>
  <c r="M30" i="7"/>
  <c r="M46" i="7"/>
  <c r="M63" i="7"/>
  <c r="M78" i="7"/>
  <c r="M99" i="7"/>
  <c r="M104" i="7"/>
  <c r="M136" i="7"/>
  <c r="M145" i="7"/>
  <c r="M158" i="7"/>
  <c r="M164" i="7"/>
  <c r="M177" i="7"/>
  <c r="M45" i="7"/>
  <c r="M58" i="7"/>
  <c r="M79" i="7"/>
  <c r="M152" i="7"/>
  <c r="M137" i="7"/>
  <c r="M138" i="7"/>
  <c r="M143" i="7"/>
  <c r="M75" i="7"/>
  <c r="M165" i="7"/>
  <c r="M166" i="7"/>
  <c r="M68" i="7"/>
  <c r="M70" i="7"/>
  <c r="M74" i="7"/>
  <c r="M149" i="7"/>
  <c r="M159" i="7"/>
  <c r="M180" i="7"/>
  <c r="M67" i="7"/>
  <c r="M71" i="7"/>
  <c r="M154" i="7"/>
  <c r="M157" i="7"/>
  <c r="M11" i="7"/>
  <c r="M32" i="7"/>
  <c r="M72" i="7"/>
  <c r="M77" i="7"/>
  <c r="M148" i="7"/>
  <c r="M65" i="7"/>
  <c r="M80" i="7"/>
  <c r="M178" i="7"/>
  <c r="M179" i="7"/>
  <c r="M188" i="7"/>
  <c r="M215" i="7"/>
  <c r="M52" i="7"/>
  <c r="M186" i="7"/>
  <c r="M199" i="7"/>
  <c r="M227" i="7"/>
  <c r="M225" i="7"/>
  <c r="M183" i="7"/>
  <c r="M2" i="7"/>
  <c r="M101" i="7"/>
  <c r="M231" i="7"/>
  <c r="M162" i="7"/>
  <c r="M200" i="7"/>
  <c r="M210" i="7"/>
  <c r="M201" i="7"/>
  <c r="M6" i="7"/>
  <c r="M216" i="7"/>
  <c r="M217" i="7"/>
  <c r="M218" i="7"/>
  <c r="M219" i="7"/>
  <c r="M97" i="7"/>
  <c r="M237" i="7"/>
  <c r="M238" i="7"/>
  <c r="M221" i="7"/>
  <c r="M222" i="7"/>
  <c r="M228" i="7"/>
  <c r="M226" i="7"/>
  <c r="M223" i="7"/>
  <c r="M224" i="7"/>
  <c r="H224" i="7"/>
  <c r="O224" i="7" s="1"/>
  <c r="H65" i="7"/>
  <c r="O65" i="7" s="1"/>
  <c r="H92" i="7" l="1"/>
  <c r="O92" i="7" s="1"/>
  <c r="H93" i="7"/>
  <c r="O93" i="7" s="1"/>
  <c r="H117" i="7"/>
  <c r="O117" i="7" s="1"/>
  <c r="H122" i="7"/>
  <c r="O122" i="7" s="1"/>
  <c r="H189" i="7"/>
  <c r="O189" i="7" s="1"/>
  <c r="H190" i="7"/>
  <c r="O190" i="7" s="1"/>
  <c r="H20" i="7"/>
  <c r="O20" i="7" s="1"/>
  <c r="H26" i="7"/>
  <c r="O26" i="7" s="1"/>
  <c r="H123" i="7"/>
  <c r="O123" i="7" s="1"/>
  <c r="H141" i="7"/>
  <c r="O141" i="7" s="1"/>
  <c r="H3" i="7"/>
  <c r="N3" i="7" s="1"/>
  <c r="H4" i="7"/>
  <c r="H7" i="7"/>
  <c r="O7" i="7" s="1"/>
  <c r="N7" i="7" s="1"/>
  <c r="H9" i="7"/>
  <c r="O9" i="7" s="1"/>
  <c r="H12" i="7"/>
  <c r="O12" i="7" s="1"/>
  <c r="H16" i="7"/>
  <c r="O16" i="7" s="1"/>
  <c r="H18" i="7"/>
  <c r="O18" i="7" s="1"/>
  <c r="H21" i="7"/>
  <c r="O21" i="7" s="1"/>
  <c r="H24" i="7"/>
  <c r="O24" i="7" s="1"/>
  <c r="H139" i="7"/>
  <c r="O139" i="7" s="1"/>
  <c r="H140" i="7"/>
  <c r="O140" i="7" s="1"/>
  <c r="H191" i="7"/>
  <c r="O191" i="7" s="1"/>
  <c r="H192" i="7"/>
  <c r="O192" i="7" s="1"/>
  <c r="H53" i="7"/>
  <c r="O53" i="7" s="1"/>
  <c r="H55" i="7"/>
  <c r="O55" i="7" s="1"/>
  <c r="H56" i="7"/>
  <c r="O56" i="7" s="1"/>
  <c r="H98" i="7"/>
  <c r="O98" i="7" s="1"/>
  <c r="H102" i="7"/>
  <c r="O102" i="7" s="1"/>
  <c r="H103" i="7"/>
  <c r="O103" i="7" s="1"/>
  <c r="H105" i="7"/>
  <c r="O105" i="7" s="1"/>
  <c r="H49" i="7"/>
  <c r="O49" i="7" s="1"/>
  <c r="H50" i="7"/>
  <c r="O50" i="7" s="1"/>
  <c r="H128" i="7"/>
  <c r="O128" i="7" s="1"/>
  <c r="H129" i="7"/>
  <c r="O129" i="7" s="1"/>
  <c r="H130" i="7"/>
  <c r="O130" i="7" s="1"/>
  <c r="H132" i="7"/>
  <c r="O132" i="7" s="1"/>
  <c r="H133" i="7"/>
  <c r="O133" i="7" s="1"/>
  <c r="H134" i="7"/>
  <c r="O134" i="7" s="1"/>
  <c r="H156" i="7"/>
  <c r="O156" i="7" s="1"/>
  <c r="H194" i="7"/>
  <c r="O194" i="7" s="1"/>
  <c r="H195" i="7"/>
  <c r="O195" i="7" s="1"/>
  <c r="H38" i="7"/>
  <c r="O38" i="7" s="1"/>
  <c r="H100" i="7"/>
  <c r="O100" i="7" s="1"/>
  <c r="H193" i="7"/>
  <c r="O193" i="7" s="1"/>
  <c r="H42" i="7"/>
  <c r="O42" i="7" s="1"/>
  <c r="H44" i="7"/>
  <c r="O44" i="7" s="1"/>
  <c r="H57" i="7"/>
  <c r="O57" i="7" s="1"/>
  <c r="H83" i="7"/>
  <c r="O83" i="7" s="1"/>
  <c r="H115" i="7"/>
  <c r="O115" i="7" s="1"/>
  <c r="H151" i="7"/>
  <c r="O151" i="7" s="1"/>
  <c r="H28" i="7"/>
  <c r="O28" i="7" s="1"/>
  <c r="H33" i="7"/>
  <c r="O33" i="7" s="1"/>
  <c r="H39" i="7"/>
  <c r="O39" i="7" s="1"/>
  <c r="H66" i="7"/>
  <c r="O66" i="7" s="1"/>
  <c r="H73" i="7"/>
  <c r="O73" i="7" s="1"/>
  <c r="H90" i="7"/>
  <c r="O90" i="7" s="1"/>
  <c r="H127" i="7"/>
  <c r="O127" i="7" s="1"/>
  <c r="H144" i="7"/>
  <c r="O144" i="7" s="1"/>
  <c r="H160" i="7"/>
  <c r="O160" i="7" s="1"/>
  <c r="H163" i="7"/>
  <c r="O163" i="7" s="1"/>
  <c r="H169" i="7"/>
  <c r="O169" i="7" s="1"/>
  <c r="H232" i="7"/>
  <c r="H142" i="7"/>
  <c r="O142" i="7" s="1"/>
  <c r="H8" i="7"/>
  <c r="O8" i="7" s="1"/>
  <c r="H51" i="7"/>
  <c r="O51" i="7" s="1"/>
  <c r="H5" i="7"/>
  <c r="H10" i="7"/>
  <c r="O10" i="7" s="1"/>
  <c r="H13" i="7"/>
  <c r="O13" i="7" s="1"/>
  <c r="H17" i="7"/>
  <c r="O17" i="7" s="1"/>
  <c r="H19" i="7"/>
  <c r="O19" i="7" s="1"/>
  <c r="H22" i="7"/>
  <c r="O22" i="7" s="1"/>
  <c r="H25" i="7"/>
  <c r="O25" i="7" s="1"/>
  <c r="H41" i="7"/>
  <c r="O41" i="7" s="1"/>
  <c r="H112" i="7"/>
  <c r="O112" i="7" s="1"/>
  <c r="H161" i="7"/>
  <c r="O161" i="7" s="1"/>
  <c r="H15" i="7"/>
  <c r="O15" i="7" s="1"/>
  <c r="H23" i="7"/>
  <c r="O23" i="7" s="1"/>
  <c r="H31" i="7"/>
  <c r="O31" i="7" s="1"/>
  <c r="H34" i="7"/>
  <c r="O34" i="7" s="1"/>
  <c r="H35" i="7"/>
  <c r="O35" i="7" s="1"/>
  <c r="H36" i="7"/>
  <c r="O36" i="7" s="1"/>
  <c r="H37" i="7"/>
  <c r="O37" i="7" s="1"/>
  <c r="H40" i="7"/>
  <c r="O40" i="7" s="1"/>
  <c r="H43" i="7"/>
  <c r="O43" i="7" s="1"/>
  <c r="H47" i="7"/>
  <c r="O47" i="7" s="1"/>
  <c r="H48" i="7"/>
  <c r="O48" i="7" s="1"/>
  <c r="H59" i="7"/>
  <c r="O59" i="7" s="1"/>
  <c r="H60" i="7"/>
  <c r="O60" i="7" s="1"/>
  <c r="H61" i="7"/>
  <c r="O61" i="7" s="1"/>
  <c r="H62" i="7"/>
  <c r="O62" i="7" s="1"/>
  <c r="H76" i="7"/>
  <c r="O76" i="7" s="1"/>
  <c r="H82" i="7"/>
  <c r="O82" i="7" s="1"/>
  <c r="H84" i="7"/>
  <c r="O84" i="7" s="1"/>
  <c r="H86" i="7"/>
  <c r="O86" i="7" s="1"/>
  <c r="H88" i="7"/>
  <c r="H89" i="7"/>
  <c r="O89" i="7" s="1"/>
  <c r="H95" i="7"/>
  <c r="O95" i="7" s="1"/>
  <c r="H96" i="7"/>
  <c r="O96" i="7" s="1"/>
  <c r="H106" i="7"/>
  <c r="O106" i="7" s="1"/>
  <c r="H107" i="7"/>
  <c r="O107" i="7" s="1"/>
  <c r="H108" i="7"/>
  <c r="O108" i="7" s="1"/>
  <c r="H110" i="7"/>
  <c r="O110" i="7" s="1"/>
  <c r="H114" i="7"/>
  <c r="O114" i="7" s="1"/>
  <c r="H118" i="7"/>
  <c r="O118" i="7" s="1"/>
  <c r="H119" i="7"/>
  <c r="O119" i="7" s="1"/>
  <c r="H120" i="7"/>
  <c r="O120" i="7" s="1"/>
  <c r="H121" i="7"/>
  <c r="O121" i="7" s="1"/>
  <c r="H131" i="7"/>
  <c r="O131" i="7" s="1"/>
  <c r="H135" i="7"/>
  <c r="O135" i="7" s="1"/>
  <c r="H147" i="7"/>
  <c r="O147" i="7" s="1"/>
  <c r="H150" i="7"/>
  <c r="O150" i="7" s="1"/>
  <c r="H153" i="7"/>
  <c r="O153" i="7" s="1"/>
  <c r="H155" i="7"/>
  <c r="O155" i="7" s="1"/>
  <c r="H167" i="7"/>
  <c r="O167" i="7" s="1"/>
  <c r="H171" i="7"/>
  <c r="O171" i="7" s="1"/>
  <c r="H172" i="7"/>
  <c r="O172" i="7" s="1"/>
  <c r="H173" i="7"/>
  <c r="O173" i="7" s="1"/>
  <c r="H174" i="7"/>
  <c r="O174" i="7" s="1"/>
  <c r="H176" i="7"/>
  <c r="O176" i="7" s="1"/>
  <c r="H181" i="7"/>
  <c r="O181" i="7" s="1"/>
  <c r="H182" i="7"/>
  <c r="H184" i="7"/>
  <c r="O184" i="7" s="1"/>
  <c r="H220" i="7"/>
  <c r="O220" i="7" s="1"/>
  <c r="H202" i="7"/>
  <c r="O202" i="7" s="1"/>
  <c r="H203" i="7"/>
  <c r="O203" i="7" s="1"/>
  <c r="H168" i="7"/>
  <c r="O168" i="7" s="1"/>
  <c r="H170" i="7"/>
  <c r="O170" i="7" s="1"/>
  <c r="H204" i="7"/>
  <c r="O204" i="7" s="1"/>
  <c r="H205" i="7"/>
  <c r="O205" i="7" s="1"/>
  <c r="H206" i="7"/>
  <c r="O206" i="7" s="1"/>
  <c r="H207" i="7"/>
  <c r="O207" i="7" s="1"/>
  <c r="H185" i="7"/>
  <c r="O185" i="7" s="1"/>
  <c r="H229" i="7"/>
  <c r="O229" i="7" s="1"/>
  <c r="H230" i="7"/>
  <c r="O230" i="7" s="1"/>
  <c r="H81" i="7"/>
  <c r="O81" i="7" s="1"/>
  <c r="H196" i="7"/>
  <c r="O196" i="7" s="1"/>
  <c r="H197" i="7"/>
  <c r="O197" i="7" s="1"/>
  <c r="H208" i="7"/>
  <c r="O208" i="7" s="1"/>
  <c r="H209" i="7"/>
  <c r="O209" i="7" s="1"/>
  <c r="H124" i="7"/>
  <c r="O124" i="7" s="1"/>
  <c r="H125" i="7"/>
  <c r="O125" i="7" s="1"/>
  <c r="H126" i="7"/>
  <c r="O126" i="7" s="1"/>
  <c r="H187" i="7"/>
  <c r="O187" i="7" s="1"/>
  <c r="H211" i="7"/>
  <c r="O211" i="7" s="1"/>
  <c r="H212" i="7"/>
  <c r="O212" i="7" s="1"/>
  <c r="H213" i="7"/>
  <c r="O213" i="7" s="1"/>
  <c r="H198" i="7"/>
  <c r="O198" i="7" s="1"/>
  <c r="H69" i="7"/>
  <c r="H94" i="7"/>
  <c r="H146" i="7"/>
  <c r="H175" i="7"/>
  <c r="H64" i="7"/>
  <c r="H54" i="7"/>
  <c r="H85" i="7"/>
  <c r="O85" i="7" s="1"/>
  <c r="H111" i="7"/>
  <c r="H113" i="7"/>
  <c r="H116" i="7"/>
  <c r="H109" i="7"/>
  <c r="O109" i="7" s="1"/>
  <c r="H214" i="7"/>
  <c r="O214" i="7" s="1"/>
  <c r="H14" i="7"/>
  <c r="H87" i="7"/>
  <c r="H233" i="7"/>
  <c r="H234" i="7"/>
  <c r="H235" i="7"/>
  <c r="H236" i="7"/>
  <c r="H27" i="7"/>
  <c r="O27" i="7" s="1"/>
  <c r="H29" i="7"/>
  <c r="O29" i="7" s="1"/>
  <c r="H30" i="7"/>
  <c r="O30" i="7" s="1"/>
  <c r="H46" i="7"/>
  <c r="O46" i="7" s="1"/>
  <c r="H63" i="7"/>
  <c r="O63" i="7" s="1"/>
  <c r="H78" i="7"/>
  <c r="O78" i="7" s="1"/>
  <c r="H99" i="7"/>
  <c r="O99" i="7" s="1"/>
  <c r="H104" i="7"/>
  <c r="O104" i="7" s="1"/>
  <c r="H136" i="7"/>
  <c r="O136" i="7" s="1"/>
  <c r="H145" i="7"/>
  <c r="O145" i="7" s="1"/>
  <c r="H158" i="7"/>
  <c r="O158" i="7" s="1"/>
  <c r="H164" i="7"/>
  <c r="O164" i="7" s="1"/>
  <c r="H177" i="7"/>
  <c r="O177" i="7" s="1"/>
  <c r="H45" i="7"/>
  <c r="H58" i="7"/>
  <c r="O58" i="7" s="1"/>
  <c r="H79" i="7"/>
  <c r="H152" i="7"/>
  <c r="O152" i="7" s="1"/>
  <c r="H137" i="7"/>
  <c r="H138" i="7"/>
  <c r="H143" i="7"/>
  <c r="O143" i="7" s="1"/>
  <c r="H75" i="7"/>
  <c r="H165" i="7"/>
  <c r="H166" i="7"/>
  <c r="H68" i="7"/>
  <c r="O68" i="7" s="1"/>
  <c r="H70" i="7"/>
  <c r="O70" i="7" s="1"/>
  <c r="H74" i="7"/>
  <c r="O74" i="7" s="1"/>
  <c r="H149" i="7"/>
  <c r="O149" i="7" s="1"/>
  <c r="H159" i="7"/>
  <c r="O159" i="7" s="1"/>
  <c r="H180" i="7"/>
  <c r="O180" i="7" s="1"/>
  <c r="H67" i="7"/>
  <c r="H71" i="7"/>
  <c r="H154" i="7"/>
  <c r="H157" i="7"/>
  <c r="O157" i="7" s="1"/>
  <c r="H11" i="7"/>
  <c r="O11" i="7" s="1"/>
  <c r="H32" i="7"/>
  <c r="O32" i="7" s="1"/>
  <c r="H72" i="7"/>
  <c r="O72" i="7" s="1"/>
  <c r="H77" i="7"/>
  <c r="O77" i="7" s="1"/>
  <c r="H148" i="7"/>
  <c r="H80" i="7"/>
  <c r="O80" i="7" s="1"/>
  <c r="H178" i="7"/>
  <c r="H179" i="7"/>
  <c r="O179" i="7" s="1"/>
  <c r="H188" i="7"/>
  <c r="O188" i="7" s="1"/>
  <c r="H215" i="7"/>
  <c r="O215" i="7" s="1"/>
  <c r="H52" i="7"/>
  <c r="H186" i="7"/>
  <c r="O186" i="7" s="1"/>
  <c r="H199" i="7"/>
  <c r="O199" i="7" s="1"/>
  <c r="H227" i="7"/>
  <c r="O227" i="7" s="1"/>
  <c r="H225" i="7"/>
  <c r="O225" i="7" s="1"/>
  <c r="H183" i="7"/>
  <c r="H2" i="7"/>
  <c r="O2" i="7" s="1"/>
  <c r="H101" i="7"/>
  <c r="O101" i="7" s="1"/>
  <c r="H231" i="7"/>
  <c r="O231" i="7" s="1"/>
  <c r="H162" i="7"/>
  <c r="H200" i="7"/>
  <c r="O200" i="7" s="1"/>
  <c r="H210" i="7"/>
  <c r="O210" i="7" s="1"/>
  <c r="H201" i="7"/>
  <c r="O201" i="7" s="1"/>
  <c r="H6" i="7"/>
  <c r="H216" i="7"/>
  <c r="O216" i="7" s="1"/>
  <c r="H217" i="7"/>
  <c r="O217" i="7" s="1"/>
  <c r="H218" i="7"/>
  <c r="O218" i="7" s="1"/>
  <c r="H219" i="7"/>
  <c r="O219" i="7" s="1"/>
  <c r="H97" i="7"/>
  <c r="O97" i="7" s="1"/>
  <c r="H237" i="7"/>
  <c r="H238" i="7"/>
  <c r="H239" i="7"/>
  <c r="H221" i="7"/>
  <c r="O221" i="7" s="1"/>
  <c r="H222" i="7"/>
  <c r="O222" i="7" s="1"/>
  <c r="H228" i="7"/>
  <c r="O228" i="7" s="1"/>
  <c r="H226" i="7"/>
  <c r="O226" i="7" s="1"/>
  <c r="H223" i="7"/>
  <c r="O223" i="7" s="1"/>
  <c r="H91" i="7"/>
  <c r="O91" i="7" s="1"/>
  <c r="N5" i="7" l="1"/>
  <c r="N4" i="7"/>
  <c r="N2" i="7"/>
</calcChain>
</file>

<file path=xl/sharedStrings.xml><?xml version="1.0" encoding="utf-8"?>
<sst xmlns="http://schemas.openxmlformats.org/spreadsheetml/2006/main" count="3676" uniqueCount="713">
  <si>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</si>
  <si>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</si>
  <si>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</si>
  <si>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</si>
  <si>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</si>
  <si>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</si>
  <si>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</si>
  <si>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</si>
  <si>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</si>
  <si>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</si>
  <si>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</si>
  <si>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</si>
  <si>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</si>
  <si>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</si>
  <si>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</si>
  <si>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</si>
  <si>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</si>
  <si>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</si>
  <si>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</si>
  <si>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</si>
  <si>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</si>
  <si>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</si>
  <si>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</si>
  <si>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</si>
  <si>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</si>
  <si>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</si>
  <si>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</si>
  <si>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</si>
  <si>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</si>
  <si>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</si>
  <si>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</si>
  <si>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</si>
  <si>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</si>
  <si>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</si>
  <si>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</si>
  <si>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</si>
  <si>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</si>
  <si>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</si>
  <si>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</si>
  <si>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</si>
  <si>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</si>
  <si>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</si>
  <si>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</si>
  <si>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</si>
  <si>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</si>
  <si>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</si>
  <si>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</si>
  <si>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</si>
  <si>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</si>
  <si>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</si>
  <si>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</si>
  <si>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</si>
  <si>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</si>
  <si>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</si>
  <si>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</si>
  <si>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</si>
  <si>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</si>
  <si>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</si>
  <si>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</si>
  <si>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</si>
  <si>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</si>
  <si>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</si>
  <si>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</si>
  <si>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</si>
  <si>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</si>
  <si>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</si>
  <si>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</si>
  <si>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</si>
  <si>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</si>
  <si>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</si>
  <si>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</si>
  <si>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</si>
  <si>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</si>
  <si>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</si>
  <si>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</si>
  <si>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</si>
  <si>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</si>
  <si>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</si>
  <si>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</si>
  <si>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</si>
  <si>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</si>
  <si>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</si>
  <si>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</si>
  <si>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</si>
  <si>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</si>
  <si>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</si>
  <si>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</si>
  <si>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</si>
  <si>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</si>
  <si>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</si>
  <si>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</si>
  <si>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</si>
  <si>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</si>
  <si>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</si>
  <si>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</si>
  <si>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</si>
  <si>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</si>
  <si>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</si>
  <si>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</si>
  <si>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</si>
  <si>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</si>
  <si>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</si>
  <si>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</si>
  <si>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</si>
  <si>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</si>
  <si>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</si>
  <si>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</si>
  <si>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</si>
  <si>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</si>
  <si>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</si>
  <si>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</si>
  <si>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</si>
  <si>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</si>
  <si>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</si>
  <si>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</si>
  <si>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</si>
  <si>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</si>
  <si>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</si>
  <si>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</si>
  <si>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</si>
  <si>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</si>
  <si>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</si>
  <si>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</si>
  <si>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</si>
  <si>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</si>
  <si>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</si>
  <si>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</si>
  <si>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</si>
  <si>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</si>
  <si>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</si>
  <si>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</si>
  <si>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</si>
  <si>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</si>
  <si>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</si>
  <si>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</si>
  <si>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</si>
  <si>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</si>
  <si>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</si>
  <si>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</si>
  <si>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</si>
  <si>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</si>
  <si>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</si>
  <si>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</si>
  <si>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</si>
  <si>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</si>
  <si>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</si>
  <si>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</si>
  <si>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</si>
  <si>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</si>
  <si>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</si>
  <si>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</si>
  <si>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</si>
  <si>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</si>
  <si>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</si>
  <si>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</si>
  <si>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</si>
  <si>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</si>
  <si>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</si>
  <si>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</si>
  <si>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</si>
  <si>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</si>
  <si>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</si>
  <si>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</si>
  <si>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</si>
  <si>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</si>
  <si>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</si>
  <si>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</si>
  <si>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</si>
  <si>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</si>
  <si>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</si>
  <si>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</si>
  <si>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</si>
  <si>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</si>
  <si>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</si>
  <si>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</si>
  <si>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</si>
  <si>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</si>
  <si>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</si>
  <si>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</si>
  <si>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</si>
  <si>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</si>
  <si>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</si>
  <si>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</si>
  <si>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</si>
  <si>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</si>
  <si>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</si>
  <si>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</si>
  <si>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</si>
  <si>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</si>
  <si>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</si>
  <si>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</si>
  <si>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</si>
  <si>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</si>
  <si>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</si>
  <si>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</si>
  <si>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</si>
  <si>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</si>
  <si>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</si>
  <si>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</si>
  <si>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</si>
  <si>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</si>
  <si>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</si>
  <si>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</si>
  <si>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</si>
  <si>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</si>
  <si>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</si>
  <si>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</si>
  <si>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</si>
  <si>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</si>
  <si>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</si>
  <si>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</si>
  <si>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</si>
  <si>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</si>
  <si>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</si>
  <si>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</si>
  <si>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</si>
  <si>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</si>
  <si>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</si>
  <si>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</si>
  <si>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</si>
  <si>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</si>
  <si>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</si>
  <si>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</si>
  <si>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</si>
  <si>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</si>
  <si>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</si>
  <si>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</si>
  <si>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</si>
  <si>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</si>
  <si>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</si>
  <si>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</si>
  <si>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</si>
  <si>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</si>
  <si>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</si>
  <si>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</si>
  <si>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</si>
  <si>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</si>
  <si>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</si>
  <si>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</si>
  <si>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</si>
  <si>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</si>
  <si>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</si>
  <si>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</si>
  <si>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</si>
  <si>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</si>
  <si>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</si>
  <si>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</si>
  <si>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</si>
  <si>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</si>
  <si>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</si>
  <si>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</si>
  <si>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</si>
  <si>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</si>
  <si>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</si>
  <si>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</si>
  <si>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</si>
  <si>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</si>
  <si>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</si>
  <si>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</si>
  <si>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</si>
  <si>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</si>
  <si>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</si>
  <si>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</si>
  <si>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</si>
  <si>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</si>
  <si>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</si>
  <si>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</si>
  <si>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</si>
  <si>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</si>
  <si>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</si>
  <si>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</si>
  <si>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</si>
  <si>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</si>
  <si>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</si>
  <si>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</si>
  <si>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</si>
  <si>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</si>
  <si>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</si>
  <si>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</si>
  <si>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</si>
  <si>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</si>
  <si>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</si>
  <si>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</si>
  <si>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</si>
  <si>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</si>
  <si>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</si>
  <si>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</si>
  <si>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</si>
  <si>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</si>
  <si>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</si>
  <si>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</si>
  <si>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</si>
  <si>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</si>
  <si>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</si>
  <si>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</si>
  <si>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</si>
  <si>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</si>
  <si>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</si>
  <si>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</si>
  <si>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</si>
  <si>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</si>
  <si>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</si>
  <si>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</si>
  <si>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</si>
  <si>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</si>
  <si>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</si>
  <si>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</si>
  <si>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</si>
  <si>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</si>
  <si>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</si>
  <si>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</si>
  <si>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</si>
  <si>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</si>
  <si>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</si>
  <si>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</si>
  <si>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</si>
  <si>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</si>
  <si>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</si>
  <si>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</si>
  <si>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</si>
  <si>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</si>
  <si>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</si>
  <si>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</si>
  <si>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</si>
  <si>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</si>
  <si>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</si>
  <si>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</si>
  <si>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</si>
  <si>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</si>
  <si>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</si>
  <si>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</si>
  <si>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</si>
  <si>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</si>
  <si>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</si>
  <si>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</si>
  <si>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</si>
  <si>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</si>
  <si>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</si>
  <si>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</si>
  <si>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</si>
  <si>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</si>
  <si>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</si>
  <si>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</si>
  <si>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</si>
  <si>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</si>
  <si>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</si>
  <si>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</si>
  <si>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</si>
  <si>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</si>
  <si>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</si>
  <si>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</si>
  <si>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</si>
  <si>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</si>
  <si>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</si>
  <si>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</si>
  <si>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</si>
  <si>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</si>
  <si>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</si>
  <si>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</si>
  <si>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</si>
  <si>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</si>
  <si>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</si>
  <si>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</si>
  <si>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</si>
  <si>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</si>
  <si>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</si>
  <si>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</si>
  <si>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</si>
  <si>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</si>
  <si>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</si>
  <si>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</si>
  <si>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</si>
  <si>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</si>
  <si>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</si>
  <si>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</si>
  <si>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</si>
  <si>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</si>
  <si>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</si>
  <si>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</si>
  <si>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</si>
  <si>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</si>
  <si>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</si>
  <si>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</si>
  <si>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</si>
  <si>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</si>
  <si>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</si>
  <si>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</si>
  <si>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</si>
  <si>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</si>
  <si>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</si>
  <si>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</si>
  <si>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</si>
  <si>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</si>
  <si>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</si>
  <si>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</si>
  <si>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</si>
  <si>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</si>
  <si>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</si>
  <si>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</si>
  <si>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</si>
  <si>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</si>
  <si>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</si>
  <si>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</si>
  <si>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</si>
  <si>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</si>
  <si>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</si>
  <si>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</si>
  <si>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</si>
  <si>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</si>
  <si>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</si>
  <si>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</si>
  <si>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</si>
  <si>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</si>
  <si>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</si>
  <si>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</si>
  <si>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</si>
  <si>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</si>
  <si>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</si>
  <si>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</si>
  <si>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</si>
  <si>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</si>
  <si>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</si>
  <si>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</si>
  <si>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</si>
  <si>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</si>
  <si>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</si>
  <si>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</si>
  <si>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</si>
  <si>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</si>
  <si>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</si>
  <si>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</si>
  <si>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</si>
  <si>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</si>
  <si>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</si>
  <si>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</si>
  <si>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</si>
  <si>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</si>
  <si>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</si>
  <si>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</si>
  <si>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</si>
  <si>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</si>
  <si>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</si>
  <si>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</si>
  <si>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</si>
  <si>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</si>
  <si>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</si>
  <si>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</si>
  <si>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</si>
  <si>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</si>
  <si>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</si>
  <si>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</si>
  <si>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</si>
  <si>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</si>
  <si>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</si>
  <si>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</si>
  <si>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</si>
  <si>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</si>
  <si>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</si>
  <si>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</si>
  <si>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</si>
  <si>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</si>
  <si>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</si>
  <si>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</si>
  <si>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</si>
  <si>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</si>
  <si>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</si>
  <si>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</si>
  <si>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</si>
  <si>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</si>
  <si>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</si>
  <si>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</si>
  <si>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</si>
  <si>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</si>
  <si>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</si>
  <si>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</si>
  <si>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</si>
  <si>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</si>
  <si>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</si>
  <si>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</si>
  <si>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</si>
  <si>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</si>
  <si>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</si>
  <si>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</si>
  <si>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</si>
  <si>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</si>
  <si>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</si>
  <si>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</si>
  <si>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</si>
  <si>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</si>
  <si>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</si>
  <si>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</si>
  <si>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</si>
  <si>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</si>
  <si>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</si>
  <si>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</si>
  <si>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</si>
  <si>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</si>
  <si>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</si>
  <si>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</si>
  <si>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</si>
  <si>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</si>
  <si>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</si>
  <si>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</si>
  <si>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</si>
  <si>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</si>
  <si>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</si>
  <si>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</si>
  <si>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</si>
  <si>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</si>
  <si>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</si>
  <si>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</si>
  <si>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</si>
  <si>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</si>
  <si>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</si>
  <si>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</si>
  <si>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</si>
  <si>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</si>
  <si>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</si>
  <si>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</si>
  <si>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</si>
  <si>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</si>
  <si>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</si>
  <si>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</si>
  <si>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</si>
  <si>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</si>
  <si>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</si>
  <si>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</si>
  <si>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</si>
  <si>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</si>
  <si>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Feature_Data_Set</t>
  </si>
  <si>
    <t>Feature_Class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</si>
  <si>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</si>
  <si>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</si>
  <si>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</si>
  <si>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</si>
  <si>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</si>
  <si>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</si>
  <si>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</si>
  <si>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</si>
  <si>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</si>
  <si>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</si>
  <si>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</si>
  <si>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</si>
  <si>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</si>
  <si>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</si>
  <si>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</si>
  <si>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</si>
  <si>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</si>
  <si>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</si>
  <si>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</si>
  <si>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</si>
  <si>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</si>
  <si>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</si>
  <si>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</si>
  <si>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</si>
  <si>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</si>
  <si>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</si>
  <si>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</si>
  <si>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</si>
  <si>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</si>
  <si>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</si>
  <si>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</si>
  <si>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</si>
  <si>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</si>
  <si>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</si>
  <si>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</si>
  <si>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</si>
  <si>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</si>
  <si>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</si>
  <si>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</si>
  <si>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</si>
  <si>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</si>
  <si>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</si>
  <si>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</si>
  <si>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</si>
  <si>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</si>
  <si>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</si>
  <si>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</si>
  <si>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</si>
  <si>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</si>
  <si>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</si>
  <si>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</si>
  <si>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</si>
  <si>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</si>
  <si>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</si>
  <si>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</si>
  <si>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</si>
  <si>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</si>
  <si>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</si>
  <si>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</si>
  <si>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</si>
  <si>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</si>
  <si>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</si>
  <si>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</si>
  <si>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</si>
  <si>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</si>
  <si>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</si>
  <si>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</si>
  <si>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</si>
  <si>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</si>
  <si>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</si>
  <si>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</si>
  <si>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</si>
  <si>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</si>
  <si>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</si>
  <si>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</si>
  <si>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</si>
  <si>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</si>
  <si>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</si>
  <si>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</si>
  <si>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</si>
  <si>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</si>
  <si>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</si>
  <si>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</si>
  <si>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</si>
  <si>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</si>
  <si>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</si>
  <si>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</si>
  <si>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</si>
  <si>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</si>
  <si>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</si>
  <si>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</si>
  <si>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</si>
  <si>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</si>
  <si>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</si>
  <si>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</si>
  <si>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</si>
  <si>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</si>
  <si>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</si>
  <si>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</si>
  <si>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</si>
  <si>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</si>
  <si>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</si>
  <si>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</si>
  <si>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</si>
  <si>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</si>
  <si>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</si>
  <si>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</si>
  <si>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</si>
  <si>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</si>
  <si>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</si>
  <si>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</si>
  <si>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</si>
  <si>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</si>
  <si>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</si>
  <si>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</si>
  <si>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</si>
  <si>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</si>
  <si>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</si>
  <si>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</si>
  <si>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</si>
  <si>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</si>
  <si>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</si>
  <si>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</si>
  <si>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</si>
  <si>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</si>
  <si>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</si>
  <si>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</si>
  <si>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</si>
  <si>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</si>
  <si>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</si>
  <si>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</si>
  <si>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</si>
  <si>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</si>
  <si>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</si>
  <si>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</si>
  <si>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</si>
  <si>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</si>
  <si>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</si>
  <si>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</si>
  <si>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</si>
  <si>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</si>
  <si>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</si>
  <si>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</si>
  <si>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</si>
  <si>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</si>
  <si>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</si>
  <si>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</si>
  <si>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</si>
  <si>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</si>
  <si>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</si>
  <si>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</si>
  <si>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</si>
  <si>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</si>
  <si>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</si>
  <si>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</si>
  <si>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</si>
  <si>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</si>
  <si>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</si>
  <si>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</si>
  <si>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</si>
  <si>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</si>
  <si>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</si>
  <si>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Query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</si>
  <si>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</si>
  <si>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</si>
  <si>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</si>
  <si>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</si>
  <si>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</si>
  <si>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</si>
  <si>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</si>
  <si>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</si>
  <si>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</si>
  <si>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</si>
  <si>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</si>
  <si>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"""</t>
  </si>
  <si>
    <t>"</t>
  </si>
  <si>
    <t>LEVEL_NAME</t>
  </si>
  <si>
    <t>LEVEL</t>
  </si>
  <si>
    <t>COLOR</t>
  </si>
  <si>
    <t>LINETYPE</t>
  </si>
  <si>
    <t>LINEWT</t>
  </si>
  <si>
    <t>REFNAME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</si>
</sst>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1" fontId="0" fillId="0" borderId="0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2" fillId="0" borderId="0" xfId="0" applyNumberFormat="1" applyFon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0" fontId="0" fillId="0" borderId="3" xfId="0" applyFill="1" applyBorder="1"/>
    <xf numFmtId="1" fontId="0" fillId="0" borderId="5" xfId="0" applyNumberFormat="1" applyFill="1" applyBorder="1"/>
    <xf numFmtId="1" fontId="4" fillId="0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/>
    <xf numFmtId="0" fontId="0" fillId="0" borderId="1" xfId="0" quotePrefix="1" applyFill="1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535</v>
      </c>
    </row>
    <row r="2" spans="1:2" x14ac:dyDescent="0.2">
      <c r="A2" t="s">
        <v>356</v>
      </c>
      <c r="B2" t="s">
        <v>357</v>
      </c>
    </row>
    <row r="3" spans="1:2" x14ac:dyDescent="0.2">
      <c r="A3" s="19" t="s">
        <v>204</v>
      </c>
      <c r="B3" s="19" t="s">
        <v>536</v>
      </c>
    </row>
    <row r="4" spans="1:2" x14ac:dyDescent="0.2">
      <c r="A4" s="19" t="s">
        <v>205</v>
      </c>
      <c r="B4" s="19" t="s">
        <v>537</v>
      </c>
    </row>
    <row r="5" spans="1:2" x14ac:dyDescent="0.2">
      <c r="A5" s="19" t="s">
        <v>206</v>
      </c>
      <c r="B5" s="19" t="s">
        <v>538</v>
      </c>
    </row>
    <row r="6" spans="1:2" x14ac:dyDescent="0.2">
      <c r="A6" s="19" t="s">
        <v>207</v>
      </c>
      <c r="B6" s="19" t="s">
        <v>539</v>
      </c>
    </row>
    <row r="7" spans="1:2" x14ac:dyDescent="0.2">
      <c r="A7" s="19" t="s">
        <v>145</v>
      </c>
      <c r="B7" s="19" t="s">
        <v>559</v>
      </c>
    </row>
    <row r="9" spans="1:2" x14ac:dyDescent="0.2">
      <c r="B9" s="18" t="s">
        <v>540</v>
      </c>
    </row>
    <row r="10" spans="1:2" x14ac:dyDescent="0.2">
      <c r="A10" t="s">
        <v>350</v>
      </c>
      <c r="B10" t="s">
        <v>351</v>
      </c>
    </row>
    <row r="11" spans="1:2" x14ac:dyDescent="0.2">
      <c r="A11" s="19" t="s">
        <v>354</v>
      </c>
      <c r="B11" s="19" t="s">
        <v>543</v>
      </c>
    </row>
    <row r="12" spans="1:2" x14ac:dyDescent="0.2">
      <c r="A12" s="19" t="s">
        <v>157</v>
      </c>
      <c r="B12" s="19" t="s">
        <v>542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72</v>
      </c>
      <c r="B14" t="s">
        <v>355</v>
      </c>
    </row>
    <row r="15" spans="1:2" x14ac:dyDescent="0.2">
      <c r="A15" t="s">
        <v>352</v>
      </c>
      <c r="B15" t="s">
        <v>353</v>
      </c>
    </row>
    <row r="16" spans="1:2" x14ac:dyDescent="0.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2"/>
  <sheetViews>
    <sheetView tabSelected="1" topLeftCell="O1" zoomScale="90" zoomScaleNormal="90" workbookViewId="0">
      <pane ySplit="1" topLeftCell="A2" activePane="bottomLeft" state="frozen"/>
      <selection pane="bottomLeft" activeCell="O2" sqref="O2"/>
    </sheetView>
  </sheetViews>
  <sheetFormatPr defaultColWidth="9.140625" defaultRowHeight="12.75" x14ac:dyDescent="0.2"/>
  <cols>
    <col min="1" max="1" width="15.5703125" style="4" customWidth="1"/>
    <col min="2" max="2" width="9.85546875" style="14" hidden="1" customWidth="1"/>
    <col min="3" max="3" width="4.140625" style="14" hidden="1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4.7109375" style="4" customWidth="1"/>
    <col min="9" max="10" width="5" style="4" customWidth="1"/>
    <col min="11" max="11" width="30.7109375" style="4" customWidth="1"/>
    <col min="12" max="12" width="31.85546875" style="4" bestFit="1" customWidth="1"/>
    <col min="13" max="13" width="40" style="4" customWidth="1"/>
    <col min="14" max="14" width="77.28515625" style="4" customWidth="1"/>
    <col min="15" max="15" width="127.140625" style="4" customWidth="1"/>
    <col min="16" max="19" width="19.7109375" style="4" hidden="1" customWidth="1"/>
    <col min="20" max="20" width="6.140625" style="4" hidden="1" customWidth="1"/>
    <col min="21" max="21" width="4.42578125" style="4" customWidth="1"/>
    <col min="22" max="22" width="3.85546875" style="4" customWidth="1"/>
    <col min="23" max="23" width="9.85546875" style="4" bestFit="1" customWidth="1"/>
    <col min="24" max="24" width="13.28515625" style="4" bestFit="1" customWidth="1"/>
    <col min="25" max="16384" width="9.140625" style="4"/>
  </cols>
  <sheetData>
    <row r="1" spans="1:28" ht="13.5" customHeight="1" x14ac:dyDescent="0.2">
      <c r="A1" s="25" t="s">
        <v>712</v>
      </c>
      <c r="B1" s="25" t="s">
        <v>534</v>
      </c>
      <c r="C1" s="25" t="s">
        <v>356</v>
      </c>
      <c r="D1" s="25" t="s">
        <v>100</v>
      </c>
      <c r="E1" s="25" t="s">
        <v>707</v>
      </c>
      <c r="F1" s="26" t="s">
        <v>708</v>
      </c>
      <c r="G1" s="26" t="s">
        <v>709</v>
      </c>
      <c r="H1" s="26" t="s">
        <v>710</v>
      </c>
      <c r="I1" s="26" t="s">
        <v>206</v>
      </c>
      <c r="J1" s="26" t="s">
        <v>711</v>
      </c>
      <c r="K1" s="25" t="s">
        <v>529</v>
      </c>
      <c r="L1" s="25" t="s">
        <v>530</v>
      </c>
      <c r="M1" s="25" t="s">
        <v>692</v>
      </c>
      <c r="N1" s="25" t="s">
        <v>693</v>
      </c>
      <c r="P1" s="25" t="s">
        <v>689</v>
      </c>
      <c r="Q1" s="25" t="s">
        <v>688</v>
      </c>
      <c r="R1" s="25" t="s">
        <v>690</v>
      </c>
      <c r="S1" s="25" t="s">
        <v>691</v>
      </c>
      <c r="T1" s="26" t="s">
        <v>269</v>
      </c>
      <c r="U1" s="67" t="s">
        <v>706</v>
      </c>
    </row>
    <row r="2" spans="1:28" s="8" customFormat="1" ht="12.75" customHeight="1" x14ac:dyDescent="0.2">
      <c r="A2" s="5" t="s">
        <v>474</v>
      </c>
      <c r="B2" s="14" t="s">
        <v>239</v>
      </c>
      <c r="C2" s="13" t="s">
        <v>350</v>
      </c>
      <c r="D2" s="5" t="s">
        <v>470</v>
      </c>
      <c r="E2" s="4" t="s">
        <v>471</v>
      </c>
      <c r="F2" s="6">
        <v>48</v>
      </c>
      <c r="G2" s="6">
        <v>0</v>
      </c>
      <c r="H2" s="9" t="str">
        <f t="shared" ref="H2" si="0"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4" t="s">
        <v>413</v>
      </c>
      <c r="L2" s="5" t="s">
        <v>473</v>
      </c>
      <c r="M2" s="27" t="str">
        <f t="shared" ref="M2:M65" si="1">IF(ISBLANK(A2),L2, CONCATENATE(L2,"_",A2))</f>
        <v>control_point_HVP</v>
      </c>
      <c r="N2" s="27" t="str">
        <f>U2&amp;" "&amp;O2&amp;" "&amp;U2</f>
        <v>""" "LEVEL_NAME" = 'VA_SURV_CTRL' AND "LEVEL" = '48' AND '"COLOR" = '0' AND '"LINETYPE" = 'Solid' AND '"LINEWT" = '0' AND "REFNAME" = 'HVP' """</v>
      </c>
      <c r="O2" s="27" t="str">
        <f>CONCATENATE(V2,X2,V2," = '",E2,"' AND ",V2,Y2,V2," = '",F2,"' AND '",V2,Z2,V2," = '",G2,"' AND '",V2,AA2,V2," = '",H2,"' AND '",V2,AB2,V2," = '",J2,"' AND ",V2,W2,V2," = '",A2,"'")</f>
        <v>"LEVEL_NAME" = 'VA_SURV_CTRL' AND "LEVEL" = '48' AND '"COLOR" = '0' AND '"LINETYPE" = 'Solid' AND '"LINEWT" = '0' AND "REFNAME" = 'HVP'</v>
      </c>
      <c r="P2" s="5"/>
      <c r="Q2" s="5"/>
      <c r="R2" s="5"/>
      <c r="S2" s="5"/>
      <c r="T2" s="4"/>
      <c r="U2" s="8" t="s">
        <v>705</v>
      </c>
      <c r="V2" s="2" t="s">
        <v>706</v>
      </c>
      <c r="W2" s="25" t="s">
        <v>712</v>
      </c>
      <c r="X2" s="25" t="s">
        <v>707</v>
      </c>
      <c r="Y2" s="26" t="s">
        <v>708</v>
      </c>
      <c r="Z2" s="26" t="s">
        <v>709</v>
      </c>
      <c r="AA2" s="26" t="s">
        <v>710</v>
      </c>
      <c r="AB2" s="26" t="s">
        <v>711</v>
      </c>
    </row>
    <row r="3" spans="1:28" ht="12.75" customHeight="1" x14ac:dyDescent="0.2">
      <c r="A3" s="27" t="s">
        <v>210</v>
      </c>
      <c r="B3" s="13" t="s">
        <v>320</v>
      </c>
      <c r="C3" s="13" t="s">
        <v>350</v>
      </c>
      <c r="D3" s="27" t="s">
        <v>211</v>
      </c>
      <c r="E3" s="4" t="s">
        <v>276</v>
      </c>
      <c r="F3" s="3">
        <v>4</v>
      </c>
      <c r="G3" s="3">
        <v>3</v>
      </c>
      <c r="H3" s="9" t="str">
        <f>IF(ISBLANK(I3),"No Value",IF(I3=0,"Solid",IF(I3=1,"Dotted",IF(I3=2,"Medium-Dashed",IF(I3=3,"LongDashed",IF(I3=4,"LongDashed Dot Dot",IF(I3=6,"Medium-Dashed Dot Dot",IF(I3=7,"Solid Medium-Dashed" ))))))))</f>
        <v>LongDashed</v>
      </c>
      <c r="I3" s="3">
        <v>3</v>
      </c>
      <c r="J3" s="6">
        <v>0</v>
      </c>
      <c r="K3" s="4" t="s">
        <v>323</v>
      </c>
      <c r="L3" s="4" t="s">
        <v>34</v>
      </c>
      <c r="M3" s="27" t="str">
        <f>IF(ISBLANK(A3),L3, CONCATENATE(L3,"_",A3))</f>
        <v>slab_area_A</v>
      </c>
      <c r="N3" s="27" t="str">
        <f t="shared" ref="N3:N7" si="2">U3&amp;" "&amp;O3&amp;" "&amp;U3</f>
        <v>""" "LEVEL_NAME" = 'VA_ROAD_EASP' AND "LEVEL" = '4' AND '"COLOR" = '3' AND '"LINETYPE" = 'LongDashed' AND '"LINEWT" = '0' AND "REFNAME" = 'A' """</v>
      </c>
      <c r="O3" s="27" t="str">
        <f t="shared" ref="O3:O4" si="3">CONCATENATE(V3,X3,V3," = '",E3,"' AND ",V3,Y3,V3," = '",F3,"' AND '",V3,Z3,V3," = '",G3,"' AND '",V3,AA3,V3," = '",H3,"' AND '",V3,AB3,V3," = '",J3,"' AND ",V3,W3,V3," = '",A3,"'")</f>
        <v>"LEVEL_NAME" = 'VA_ROAD_EASP' AND "LEVEL" = '4' AND '"COLOR" = '3' AND '"LINETYPE" = 'LongDashed' AND '"LINEWT" = '0' AND "REFNAME" = 'A'</v>
      </c>
      <c r="U3" s="8" t="s">
        <v>705</v>
      </c>
      <c r="V3" s="2" t="s">
        <v>706</v>
      </c>
      <c r="W3" s="25" t="s">
        <v>712</v>
      </c>
      <c r="X3" s="25" t="s">
        <v>707</v>
      </c>
      <c r="Y3" s="26" t="s">
        <v>708</v>
      </c>
      <c r="Z3" s="26" t="s">
        <v>709</v>
      </c>
      <c r="AA3" s="26" t="s">
        <v>710</v>
      </c>
      <c r="AB3" s="26" t="s">
        <v>711</v>
      </c>
    </row>
    <row r="4" spans="1:28" ht="12.75" customHeight="1" x14ac:dyDescent="0.2">
      <c r="A4" s="5" t="s">
        <v>453</v>
      </c>
      <c r="B4" s="13" t="s">
        <v>320</v>
      </c>
      <c r="C4" s="13" t="s">
        <v>350</v>
      </c>
      <c r="D4" s="5" t="s">
        <v>454</v>
      </c>
      <c r="E4" s="4" t="s">
        <v>276</v>
      </c>
      <c r="F4" s="6">
        <v>4</v>
      </c>
      <c r="G4" s="6">
        <v>3</v>
      </c>
      <c r="H4" s="9" t="str">
        <f>IF(ISBLANK(I4),"No Value",IF(I4=0,"Solid",IF(I4=1,"Dotted",IF(I4=2,"Medium-Dashed",IF(I4=3,"LongDashed",IF(I4=4,"LongDashed Dot Dot",IF(I4=6,"Medium-Dashed Dot Dot",IF(I4=7,"Solid Medium-Dashed" ))))))))</f>
        <v>LongDashed</v>
      </c>
      <c r="I4" s="6">
        <v>3</v>
      </c>
      <c r="J4" s="6">
        <v>0</v>
      </c>
      <c r="K4" s="5" t="s">
        <v>38</v>
      </c>
      <c r="L4" s="5" t="s">
        <v>93</v>
      </c>
      <c r="M4" s="27" t="str">
        <f>IF(ISBLANK(A4),L4, CONCATENATE(L4,"_",A4))</f>
        <v>airfield_surface_area_AAA</v>
      </c>
      <c r="N4" s="27" t="str">
        <f t="shared" si="2"/>
        <v>""" "LEVEL_NAME" = 'VA_ROAD_EASP' AND "LEVEL" = '4' AND '"COLOR" = '3' AND '"LINETYPE" = 'LongDashed' AND '"LINEWT" = '0' AND "REFNAME" = 'AAA' """</v>
      </c>
      <c r="O4" s="27" t="str">
        <f t="shared" si="3"/>
        <v>"LEVEL_NAME" = 'VA_ROAD_EASP' AND "LEVEL" = '4' AND '"COLOR" = '3' AND '"LINETYPE" = 'LongDashed' AND '"LINEWT" = '0' AND "REFNAME" = 'AAA'</v>
      </c>
      <c r="P4" s="5"/>
      <c r="Q4" s="5"/>
      <c r="R4" s="5"/>
      <c r="S4" s="5"/>
      <c r="T4" s="51" t="s">
        <v>524</v>
      </c>
      <c r="U4" s="8" t="s">
        <v>705</v>
      </c>
      <c r="V4" s="2" t="s">
        <v>706</v>
      </c>
      <c r="W4" s="25" t="s">
        <v>712</v>
      </c>
      <c r="X4" s="25" t="s">
        <v>707</v>
      </c>
      <c r="Y4" s="26" t="s">
        <v>708</v>
      </c>
      <c r="Z4" s="26" t="s">
        <v>709</v>
      </c>
      <c r="AA4" s="26" t="s">
        <v>710</v>
      </c>
      <c r="AB4" s="26" t="s">
        <v>711</v>
      </c>
    </row>
    <row r="5" spans="1:28" ht="12.75" customHeight="1" x14ac:dyDescent="0.2">
      <c r="A5" s="5" t="s">
        <v>456</v>
      </c>
      <c r="B5" s="13" t="s">
        <v>320</v>
      </c>
      <c r="C5" s="13" t="s">
        <v>350</v>
      </c>
      <c r="D5" s="5" t="s">
        <v>457</v>
      </c>
      <c r="E5" s="4" t="s">
        <v>285</v>
      </c>
      <c r="F5" s="6">
        <v>14</v>
      </c>
      <c r="G5" s="6">
        <v>4</v>
      </c>
      <c r="H5" s="9" t="str">
        <f>IF(ISBLANK(I5),"No Value",IF(I5=0,"Solid",IF(I5=1,"Dotted",IF(I5=2,"Medium-Dashed",IF(I5=3,"LongDashed",IF(I5=4,"LongDashed Dot Dot",IF(I5=6,"Medium-Dashed Dot Dot",IF(I5=7,"Solid Medium-Dashed" ))))))))</f>
        <v>Solid</v>
      </c>
      <c r="I5" s="6">
        <v>0</v>
      </c>
      <c r="J5" s="6">
        <v>0</v>
      </c>
      <c r="K5" s="5" t="s">
        <v>38</v>
      </c>
      <c r="L5" s="5" t="s">
        <v>93</v>
      </c>
      <c r="M5" s="27" t="str">
        <f>IF(ISBLANK(A5),L5, CONCATENATE(L5,"_",A5))</f>
        <v>airfield_surface_area_AAC</v>
      </c>
      <c r="N5" s="27" t="str">
        <f t="shared" si="2"/>
        <v>""" "LEVEL_NAME" = 'VA_SITE_CONC' AND "LEVEL" = '14' AND '"COLOR" = '4' AND '"LINETYPE" = 'Solid' AND '"LINEWT" = '0' AND "REFNAME" = 'AAC' """</v>
      </c>
      <c r="O5" s="27" t="str">
        <f>CONCATENATE(V5,X5,V5," = '",E5,"' AND ",V5,Y5,V5," = '",F5,"' AND '",V5,Z5,V5," = '",G5,"' AND '",V5,AA5,V5," = '",H5,"' AND '",V5,AB5,V5," = '",J5,"' AND ",V5,W5,V5," = '",A5,"'")</f>
        <v>"LEVEL_NAME" = 'VA_SITE_CONC' AND "LEVEL" = '14' AND '"COLOR" = '4' AND '"LINETYPE" = 'Solid' AND '"LINEWT" = '0' AND "REFNAME" = 'AAC'</v>
      </c>
      <c r="P5" s="5"/>
      <c r="Q5" s="5"/>
      <c r="R5" s="5"/>
      <c r="S5" s="5"/>
      <c r="U5" s="8" t="s">
        <v>705</v>
      </c>
      <c r="V5" s="2" t="s">
        <v>706</v>
      </c>
      <c r="W5" s="25" t="s">
        <v>712</v>
      </c>
      <c r="X5" s="25" t="s">
        <v>707</v>
      </c>
      <c r="Y5" s="26" t="s">
        <v>708</v>
      </c>
      <c r="Z5" s="26" t="s">
        <v>709</v>
      </c>
      <c r="AA5" s="26" t="s">
        <v>710</v>
      </c>
      <c r="AB5" s="26" t="s">
        <v>711</v>
      </c>
    </row>
    <row r="6" spans="1:28" ht="12.75" customHeight="1" x14ac:dyDescent="0.2">
      <c r="A6" s="4" t="s">
        <v>466</v>
      </c>
      <c r="B6" s="14" t="s">
        <v>239</v>
      </c>
      <c r="C6" s="13" t="s">
        <v>350</v>
      </c>
      <c r="D6" s="4" t="s">
        <v>467</v>
      </c>
      <c r="F6" s="12">
        <v>54</v>
      </c>
      <c r="G6" s="12"/>
      <c r="H6" s="9" t="str">
        <f>IF(ISBLANK(I6),"No Value",IF(I6=0,"Solid",IF(I6=1,"Dotted",IF(I6=2,"Medium-Dashed",IF(I6=3,"LongDashed",IF(I6=4,"LongDashed Dot Dot",IF(I6=6,"Medium-Dashed Dot Dot",IF(I6=7,"Solid Medium-Dashed" ))))))))</f>
        <v>No Value</v>
      </c>
      <c r="I6" s="12"/>
      <c r="J6" s="6"/>
      <c r="K6" s="8" t="s">
        <v>599</v>
      </c>
      <c r="L6" s="4" t="s">
        <v>468</v>
      </c>
      <c r="M6" s="27" t="str">
        <f>IF(ISBLANK(A6),L6, CONCATENATE(L6,"_",A6))</f>
        <v>heat_cool_pump_point_AC</v>
      </c>
      <c r="N6" s="27" t="str">
        <f t="shared" si="2"/>
        <v>""" ''Level'' = '54' """</v>
      </c>
      <c r="O6" s="27" t="str">
        <f>CONCATENATE("''Level'' = '",F6,"'")</f>
        <v>''Level'' = '54'</v>
      </c>
      <c r="U6" s="8" t="s">
        <v>705</v>
      </c>
      <c r="V6" s="2" t="s">
        <v>706</v>
      </c>
      <c r="W6" s="25" t="s">
        <v>712</v>
      </c>
      <c r="X6" s="25" t="s">
        <v>707</v>
      </c>
      <c r="Y6" s="26" t="s">
        <v>708</v>
      </c>
      <c r="Z6" s="26" t="s">
        <v>709</v>
      </c>
      <c r="AA6" s="26" t="s">
        <v>710</v>
      </c>
      <c r="AB6" s="26" t="s">
        <v>711</v>
      </c>
    </row>
    <row r="7" spans="1:28" ht="12.75" customHeight="1" x14ac:dyDescent="0.2">
      <c r="A7" s="5" t="s">
        <v>607</v>
      </c>
      <c r="B7" s="13" t="s">
        <v>320</v>
      </c>
      <c r="C7" s="13" t="s">
        <v>350</v>
      </c>
      <c r="D7" s="5" t="s">
        <v>606</v>
      </c>
      <c r="E7" s="4" t="s">
        <v>276</v>
      </c>
      <c r="F7" s="6">
        <v>4</v>
      </c>
      <c r="G7" s="6">
        <v>3</v>
      </c>
      <c r="H7" s="9" t="str">
        <f>IF(ISBLANK(I7),"No Value",IF(I7=0,"Solid",IF(I7=1,"Dotted",IF(I7=2,"Medium-Dashed",IF(I7=3,"LongDashed",IF(I7=4,"LongDashed Dot Dot",IF(I7=6,"Medium-Dashed Dot Dot",IF(I7=7,"Solid Medium-Dashed" ))))))))</f>
        <v>LongDashed</v>
      </c>
      <c r="I7" s="6">
        <v>3</v>
      </c>
      <c r="J7" s="6">
        <v>0</v>
      </c>
      <c r="K7" s="5" t="s">
        <v>38</v>
      </c>
      <c r="L7" s="5" t="s">
        <v>93</v>
      </c>
      <c r="M7" s="27" t="str">
        <f>IF(ISBLANK(A7),L7, CONCATENATE(L7,"_",A7))</f>
        <v>airfield_surface_area_ACA</v>
      </c>
      <c r="N7" s="27" t="str">
        <f t="shared" si="2"/>
        <v>""" ''Level_Name'' = 'VA_ROAD_EASP' AND ''Level'' = '4' AND ''Color'' = '3' AND ''Linetype'' = 'LongDashed' AND ''LineWt''= '0' AND ''RefName'' = 'ACA' """</v>
      </c>
      <c r="O7" s="27" t="str">
        <f>IF(ISBLANK(A7),(CONCATENATE("''Level_Name'' = '",E7,"' AND ''Level'' = '",F7,"' AND ''Color'' = '",G7,"' AND ''Linetype'' = '",H7,"' AND ''LineWt''= '",J7,"'")),(CONCATENATE("''Level_Name'' = '",E7,"' AND ''Level'' = '",F7,"' AND ''Color'' = '",G7,"' AND ''Linetype'' = '",H7,"' AND ''LineWt''= '",J7,"' AND ''RefName'' = '",A7,"'")))</f>
        <v>''Level_Name'' = 'VA_ROAD_EASP' AND ''Level'' = '4' AND ''Color'' = '3' AND ''Linetype'' = 'LongDashed' AND ''LineWt''= '0' AND ''RefName'' = 'ACA'</v>
      </c>
      <c r="P7" s="5"/>
      <c r="Q7" s="5"/>
      <c r="R7" s="5"/>
      <c r="S7" s="5"/>
      <c r="T7" s="4" t="s">
        <v>610</v>
      </c>
      <c r="U7" s="8" t="s">
        <v>705</v>
      </c>
      <c r="V7" s="2" t="s">
        <v>706</v>
      </c>
      <c r="W7" s="25" t="s">
        <v>712</v>
      </c>
      <c r="X7" s="25" t="s">
        <v>707</v>
      </c>
      <c r="Y7" s="26" t="s">
        <v>708</v>
      </c>
      <c r="Z7" s="26" t="s">
        <v>709</v>
      </c>
      <c r="AA7" s="26" t="s">
        <v>710</v>
      </c>
      <c r="AB7" s="26" t="s">
        <v>711</v>
      </c>
    </row>
    <row r="8" spans="1:28" ht="12.75" customHeight="1" x14ac:dyDescent="0.2">
      <c r="A8" s="5" t="s">
        <v>608</v>
      </c>
      <c r="B8" s="13" t="s">
        <v>320</v>
      </c>
      <c r="C8" s="13" t="s">
        <v>350</v>
      </c>
      <c r="D8" s="5" t="s">
        <v>609</v>
      </c>
      <c r="E8" s="4" t="s">
        <v>276</v>
      </c>
      <c r="F8" s="6">
        <v>14</v>
      </c>
      <c r="G8" s="6">
        <v>4</v>
      </c>
      <c r="H8" s="9" t="str">
        <f>IF(ISBLANK(I8),"No Value",IF(I8=0,"Solid",IF(I8=1,"Dotted",IF(I8=2,"Medium-Dashed",IF(I8=3,"LongDashed",IF(I8=4,"LongDashed Dot Dot",IF(I8=6,"Medium-Dashed Dot Dot",IF(I8=7,"Solid Medium-Dashed" ))))))))</f>
        <v>Solid</v>
      </c>
      <c r="I8" s="6">
        <v>0</v>
      </c>
      <c r="J8" s="6">
        <v>0</v>
      </c>
      <c r="K8" s="5" t="s">
        <v>38</v>
      </c>
      <c r="L8" s="5" t="s">
        <v>93</v>
      </c>
      <c r="M8" s="27" t="str">
        <f>IF(ISBLANK(A8),L8, CONCATENATE(L8,"_",A8))</f>
        <v>airfield_surface_area_ACC</v>
      </c>
      <c r="N8" s="27"/>
      <c r="O8" s="27" t="str">
        <f>IF(ISBLANK(A8),(CONCATENATE("''Level_Name'' = '",E8,"' AND ''Level'' = '",F8,"' AND ''Color'' = '",G8,"' AND ''Linetype'' = '",H8,"' AND ''LineWt''= '",J8,"'")),(CONCATENATE("''Level_Name'' = '",E8,"' AND ''Level'' = '",F8,"' AND ''Color'' = '",G8,"' AND ''Linetype'' = '",H8,"' AND ''LineWt''= '",J8,"' AND ''RefName'' = '",A8,"'")))</f>
        <v>''Level_Name'' = 'VA_ROAD_EASP' AND ''Level'' = '14' AND ''Color'' = '4' AND ''Linetype'' = 'Solid' AND ''LineWt''= '0' AND ''RefName'' = 'ACC'</v>
      </c>
      <c r="P8" s="5"/>
      <c r="Q8" s="5"/>
      <c r="R8" s="5"/>
      <c r="S8" s="5"/>
      <c r="T8" s="4" t="s">
        <v>610</v>
      </c>
      <c r="U8" s="8" t="s">
        <v>705</v>
      </c>
      <c r="V8" s="2" t="s">
        <v>706</v>
      </c>
      <c r="W8" s="25" t="s">
        <v>712</v>
      </c>
      <c r="X8" s="25" t="s">
        <v>707</v>
      </c>
      <c r="Y8" s="26" t="s">
        <v>708</v>
      </c>
      <c r="Z8" s="26" t="s">
        <v>709</v>
      </c>
      <c r="AA8" s="26" t="s">
        <v>710</v>
      </c>
      <c r="AB8" s="26" t="s">
        <v>711</v>
      </c>
    </row>
    <row r="9" spans="1:28" ht="12.75" customHeight="1" x14ac:dyDescent="0.2">
      <c r="A9" s="5" t="s">
        <v>349</v>
      </c>
      <c r="B9" s="13" t="s">
        <v>320</v>
      </c>
      <c r="C9" s="13" t="s">
        <v>350</v>
      </c>
      <c r="D9" s="5" t="s">
        <v>341</v>
      </c>
      <c r="E9" s="4" t="s">
        <v>276</v>
      </c>
      <c r="F9" s="6">
        <v>4</v>
      </c>
      <c r="G9" s="6">
        <v>3</v>
      </c>
      <c r="H9" s="9" t="str">
        <f>IF(ISBLANK(I9),"No Value",IF(I9=0,"Solid",IF(I9=1,"Dotted",IF(I9=2,"Medium-Dashed",IF(I9=3,"LongDashed",IF(I9=4,"LongDashed Dot Dot",IF(I9=6,"Medium-Dashed Dot Dot",IF(I9=7,"Solid Medium-Dashed" ))))))))</f>
        <v>LongDashed</v>
      </c>
      <c r="I9" s="6">
        <v>3</v>
      </c>
      <c r="J9" s="6">
        <v>0</v>
      </c>
      <c r="K9" s="5" t="s">
        <v>38</v>
      </c>
      <c r="L9" s="5" t="s">
        <v>93</v>
      </c>
      <c r="M9" s="27" t="str">
        <f>IF(ISBLANK(A9),L9, CONCATENATE(L9,"_",A9))</f>
        <v>airfield_surface_area_AEA</v>
      </c>
      <c r="N9" s="27"/>
      <c r="O9" s="27" t="str">
        <f>IF(ISBLANK(A9),(CONCATENATE("''Level_Name'' = '",E9,"' AND ''Level'' = '",F9,"' AND ''Color'' = '",G9,"' AND ''Linetype'' = '",H9,"' AND ''LineWt''= '",J9,"'")),(CONCATENATE("''Level_Name'' = '",E9,"' AND ''Level'' = '",F9,"' AND ''Color'' = '",G9,"' AND ''Linetype'' = '",H9,"' AND ''LineWt''= '",J9,"' AND ''RefName'' = '",A9,"'")))</f>
        <v>''Level_Name'' = 'VA_ROAD_EASP' AND ''Level'' = '4' AND ''Color'' = '3' AND ''Linetype'' = 'LongDashed' AND ''LineWt''= '0' AND ''RefName'' = 'AEA'</v>
      </c>
      <c r="P9" s="5"/>
      <c r="Q9" s="5"/>
      <c r="R9" s="5"/>
      <c r="S9" s="5"/>
      <c r="U9" s="8" t="s">
        <v>705</v>
      </c>
      <c r="V9" s="2" t="s">
        <v>706</v>
      </c>
      <c r="W9" s="25" t="s">
        <v>712</v>
      </c>
      <c r="X9" s="25" t="s">
        <v>707</v>
      </c>
      <c r="Y9" s="26" t="s">
        <v>708</v>
      </c>
      <c r="Z9" s="26" t="s">
        <v>709</v>
      </c>
      <c r="AA9" s="26" t="s">
        <v>710</v>
      </c>
      <c r="AB9" s="26" t="s">
        <v>711</v>
      </c>
    </row>
    <row r="10" spans="1:28" s="22" customFormat="1" ht="12.75" customHeight="1" x14ac:dyDescent="0.2">
      <c r="A10" s="63" t="s">
        <v>334</v>
      </c>
      <c r="B10" s="28" t="s">
        <v>320</v>
      </c>
      <c r="C10" s="28" t="s">
        <v>350</v>
      </c>
      <c r="D10" s="63" t="s">
        <v>335</v>
      </c>
      <c r="E10" s="22" t="s">
        <v>285</v>
      </c>
      <c r="F10" s="29">
        <v>14</v>
      </c>
      <c r="G10" s="29">
        <v>4</v>
      </c>
      <c r="H10" s="9" t="str">
        <f>IF(ISBLANK(I10),"No Value",IF(I10=0,"Solid",IF(I10=1,"Dotted",IF(I10=2,"Medium-Dashed",IF(I10=3,"LongDashed",IF(I10=4,"LongDashed Dot Dot",IF(I10=6,"Medium-Dashed Dot Dot",IF(I10=7,"Solid Medium-Dashed" ))))))))</f>
        <v>Solid</v>
      </c>
      <c r="I10" s="29">
        <v>0</v>
      </c>
      <c r="J10" s="29">
        <v>0</v>
      </c>
      <c r="K10" s="63" t="s">
        <v>38</v>
      </c>
      <c r="L10" s="63" t="s">
        <v>93</v>
      </c>
      <c r="M10" s="27" t="str">
        <f>IF(ISBLANK(A10),L10, CONCATENATE(L10,"_",A10))</f>
        <v>airfield_surface_area_AEC</v>
      </c>
      <c r="N10" s="27"/>
      <c r="O10" s="27" t="str">
        <f>IF(ISBLANK(A10),(CONCATENATE("''Level_Name'' = '",E10,"' AND ''Level'' = '",F10,"' AND ''Color'' = '",G10,"' AND ''Linetype'' = '",H10,"' AND ''LineWt''= '",J10,"'")),(CONCATENATE("''Level_Name'' = '",E10,"' AND ''Level'' = '",F10,"' AND ''Color'' = '",G10,"' AND ''Linetype'' = '",H10,"' AND ''LineWt''= '",J10,"' AND ''RefName'' = '",A10,"'")))</f>
        <v>''Level_Name'' = 'VA_SITE_CONC' AND ''Level'' = '14' AND ''Color'' = '4' AND ''Linetype'' = 'Solid' AND ''LineWt''= '0' AND ''RefName'' = 'AEC'</v>
      </c>
      <c r="P10" s="63"/>
      <c r="Q10" s="63"/>
      <c r="R10" s="63"/>
      <c r="S10" s="63"/>
      <c r="U10" s="8" t="s">
        <v>705</v>
      </c>
      <c r="V10" s="2" t="s">
        <v>706</v>
      </c>
      <c r="W10" s="25" t="s">
        <v>712</v>
      </c>
      <c r="X10" s="25" t="s">
        <v>707</v>
      </c>
      <c r="Y10" s="26" t="s">
        <v>708</v>
      </c>
      <c r="Z10" s="26" t="s">
        <v>709</v>
      </c>
      <c r="AA10" s="26" t="s">
        <v>710</v>
      </c>
      <c r="AB10" s="26" t="s">
        <v>711</v>
      </c>
    </row>
    <row r="11" spans="1:28" s="32" customFormat="1" ht="12.75" customHeight="1" x14ac:dyDescent="0.2">
      <c r="A11" s="60" t="s">
        <v>228</v>
      </c>
      <c r="B11" s="30" t="s">
        <v>320</v>
      </c>
      <c r="C11" s="30" t="s">
        <v>350</v>
      </c>
      <c r="D11" s="60" t="s">
        <v>229</v>
      </c>
      <c r="E11" s="24" t="s">
        <v>407</v>
      </c>
      <c r="F11" s="31">
        <v>40</v>
      </c>
      <c r="G11" s="31">
        <v>2</v>
      </c>
      <c r="H11" s="9" t="str">
        <f>IF(ISBLANK(I11),"No Value",IF(I11=0,"Solid",IF(I11=1,"Dotted",IF(I11=2,"Medium-Dashed",IF(I11=3,"LongDashed",IF(I11=4,"LongDashed Dot Dot",IF(I11=6,"Medium-Dashed Dot Dot",IF(I11=7,"Solid Medium-Dashed" ))))))))</f>
        <v>LongDashed</v>
      </c>
      <c r="I11" s="31">
        <v>3</v>
      </c>
      <c r="J11" s="31">
        <v>0</v>
      </c>
      <c r="K11" s="24" t="s">
        <v>265</v>
      </c>
      <c r="L11" s="24" t="s">
        <v>267</v>
      </c>
      <c r="M11" s="27" t="str">
        <f>IF(ISBLANK(A11),L11, CONCATENATE(L11,"_",A11))</f>
        <v>land_cover_area_AG</v>
      </c>
      <c r="N11" s="27"/>
      <c r="O11" s="27" t="str">
        <f>IF(ISBLANK(A11),(CONCATENATE("''Level_Name'' = '",E11,"' AND ''Level'' = '",F11,"' AND ''Color'' = '",G11,"' AND ''Linetype'' = '",H11,"' AND ''LineWt''= '",J11,"'")),(CONCATENATE("''Level_Name'' = '",E11,"' AND ''Level'' = '",F11,"' AND ''Color'' = '",G11,"' AND ''Linetype'' = '",H11,"' AND ''LineWt''= '",J11,"' AND ''RefName'' = '",A11,"'")))</f>
        <v>''Level_Name'' = 'VA_SITE_BRUS' AND ''Level'' = '40' AND ''Color'' = '2' AND ''Linetype'' = 'LongDashed' AND ''LineWt''= '0' AND ''RefName'' = 'AG'</v>
      </c>
      <c r="P11" s="24"/>
      <c r="Q11" s="24"/>
      <c r="R11" s="24"/>
      <c r="S11" s="24"/>
      <c r="T11" s="24"/>
      <c r="U11" s="8" t="s">
        <v>705</v>
      </c>
      <c r="V11" s="2" t="s">
        <v>706</v>
      </c>
      <c r="W11" s="25" t="s">
        <v>712</v>
      </c>
      <c r="X11" s="25" t="s">
        <v>707</v>
      </c>
      <c r="Y11" s="26" t="s">
        <v>708</v>
      </c>
      <c r="Z11" s="26" t="s">
        <v>709</v>
      </c>
      <c r="AA11" s="26" t="s">
        <v>710</v>
      </c>
      <c r="AB11" s="26" t="s">
        <v>711</v>
      </c>
    </row>
    <row r="12" spans="1:28" s="34" customFormat="1" ht="12.75" customHeight="1" x14ac:dyDescent="0.2">
      <c r="A12" s="52" t="s">
        <v>344</v>
      </c>
      <c r="B12" s="33" t="s">
        <v>320</v>
      </c>
      <c r="C12" s="33" t="s">
        <v>350</v>
      </c>
      <c r="D12" s="52" t="s">
        <v>336</v>
      </c>
      <c r="E12" s="34" t="s">
        <v>276</v>
      </c>
      <c r="F12" s="35">
        <v>4</v>
      </c>
      <c r="G12" s="35">
        <v>3</v>
      </c>
      <c r="H12" s="9" t="str">
        <f>IF(ISBLANK(I12),"No Value",IF(I12=0,"Solid",IF(I12=1,"Dotted",IF(I12=2,"Medium-Dashed",IF(I12=3,"LongDashed",IF(I12=4,"LongDashed Dot Dot",IF(I12=6,"Medium-Dashed Dot Dot",IF(I12=7,"Solid Medium-Dashed" ))))))))</f>
        <v>LongDashed</v>
      </c>
      <c r="I12" s="35">
        <v>3</v>
      </c>
      <c r="J12" s="35">
        <v>0</v>
      </c>
      <c r="K12" s="52" t="s">
        <v>38</v>
      </c>
      <c r="L12" s="52" t="s">
        <v>93</v>
      </c>
      <c r="M12" s="27" t="str">
        <f>IF(ISBLANK(A12),L12, CONCATENATE(L12,"_",A12))</f>
        <v>airfield_surface_area_AHA</v>
      </c>
      <c r="N12" s="27"/>
      <c r="O12" s="27" t="str">
        <f>IF(ISBLANK(A12),(CONCATENATE("''Level_Name'' = '",E12,"' AND ''Level'' = '",F12,"' AND ''Color'' = '",G12,"' AND ''Linetype'' = '",H12,"' AND ''LineWt''= '",J12,"'")),(CONCATENATE("''Level_Name'' = '",E12,"' AND ''Level'' = '",F12,"' AND ''Color'' = '",G12,"' AND ''Linetype'' = '",H12,"' AND ''LineWt''= '",J12,"' AND ''RefName'' = '",A12,"'")))</f>
        <v>''Level_Name'' = 'VA_ROAD_EASP' AND ''Level'' = '4' AND ''Color'' = '3' AND ''Linetype'' = 'LongDashed' AND ''LineWt''= '0' AND ''RefName'' = 'AHA'</v>
      </c>
      <c r="P12" s="23"/>
      <c r="Q12" s="23"/>
      <c r="R12" s="23"/>
      <c r="S12" s="23"/>
      <c r="T12" s="21"/>
      <c r="U12" s="8" t="s">
        <v>705</v>
      </c>
      <c r="V12" s="2" t="s">
        <v>706</v>
      </c>
      <c r="W12" s="25" t="s">
        <v>712</v>
      </c>
      <c r="X12" s="25" t="s">
        <v>707</v>
      </c>
      <c r="Y12" s="26" t="s">
        <v>708</v>
      </c>
      <c r="Z12" s="26" t="s">
        <v>709</v>
      </c>
      <c r="AA12" s="26" t="s">
        <v>710</v>
      </c>
      <c r="AB12" s="26" t="s">
        <v>711</v>
      </c>
    </row>
    <row r="13" spans="1:28" ht="12.75" customHeight="1" x14ac:dyDescent="0.2">
      <c r="A13" s="5" t="s">
        <v>324</v>
      </c>
      <c r="B13" s="13" t="s">
        <v>320</v>
      </c>
      <c r="C13" s="13" t="s">
        <v>350</v>
      </c>
      <c r="D13" s="5" t="s">
        <v>329</v>
      </c>
      <c r="E13" s="4" t="s">
        <v>285</v>
      </c>
      <c r="F13" s="35">
        <v>14</v>
      </c>
      <c r="G13" s="35">
        <v>4</v>
      </c>
      <c r="H13" s="9" t="str">
        <f>IF(ISBLANK(I13),"No Value",IF(I13=0,"Solid",IF(I13=1,"Dotted",IF(I13=2,"Medium-Dashed",IF(I13=3,"LongDashed",IF(I13=4,"LongDashed Dot Dot",IF(I13=6,"Medium-Dashed Dot Dot",IF(I13=7,"Solid Medium-Dashed" ))))))))</f>
        <v>Solid</v>
      </c>
      <c r="I13" s="35">
        <v>0</v>
      </c>
      <c r="J13" s="6">
        <v>0</v>
      </c>
      <c r="K13" s="5" t="s">
        <v>38</v>
      </c>
      <c r="L13" s="5" t="s">
        <v>93</v>
      </c>
      <c r="M13" s="27" t="str">
        <f>IF(ISBLANK(A13),L13, CONCATENATE(L13,"_",A13))</f>
        <v>airfield_surface_area_AHC</v>
      </c>
      <c r="N13" s="27"/>
      <c r="O13" s="27" t="str">
        <f>IF(ISBLANK(A13),(CONCATENATE("''Level_Name'' = '",E13,"' AND ''Level'' = '",F13,"' AND ''Color'' = '",G13,"' AND ''Linetype'' = '",H13,"' AND ''LineWt''= '",J13,"'")),(CONCATENATE("''Level_Name'' = '",E13,"' AND ''Level'' = '",F13,"' AND ''Color'' = '",G13,"' AND ''Linetype'' = '",H13,"' AND ''LineWt''= '",J13,"' AND ''RefName'' = '",A13,"'")))</f>
        <v>''Level_Name'' = 'VA_SITE_CONC' AND ''Level'' = '14' AND ''Color'' = '4' AND ''Linetype'' = 'Solid' AND ''LineWt''= '0' AND ''RefName'' = 'AHC'</v>
      </c>
      <c r="P13" s="5"/>
      <c r="Q13" s="5"/>
      <c r="R13" s="5"/>
      <c r="S13" s="5"/>
      <c r="U13" s="8" t="s">
        <v>705</v>
      </c>
      <c r="V13" s="2" t="s">
        <v>706</v>
      </c>
      <c r="W13" s="25" t="s">
        <v>712</v>
      </c>
      <c r="X13" s="25" t="s">
        <v>707</v>
      </c>
      <c r="Y13" s="26" t="s">
        <v>708</v>
      </c>
      <c r="Z13" s="26" t="s">
        <v>709</v>
      </c>
      <c r="AA13" s="26" t="s">
        <v>710</v>
      </c>
      <c r="AB13" s="26" t="s">
        <v>711</v>
      </c>
    </row>
    <row r="14" spans="1:28" ht="12.75" customHeight="1" x14ac:dyDescent="0.2">
      <c r="A14" s="36" t="s">
        <v>513</v>
      </c>
      <c r="B14" s="37" t="s">
        <v>239</v>
      </c>
      <c r="C14" s="37" t="s">
        <v>350</v>
      </c>
      <c r="D14" s="36" t="s">
        <v>514</v>
      </c>
      <c r="E14" s="38" t="s">
        <v>401</v>
      </c>
      <c r="F14" s="39">
        <v>29</v>
      </c>
      <c r="G14" s="39"/>
      <c r="H14" s="9" t="str">
        <f>IF(ISBLANK(I14),"No Value",IF(I14=0,"Solid",IF(I14=1,"Dotted",IF(I14=2,"Medium-Dashed",IF(I14=3,"LongDashed",IF(I14=4,"LongDashed Dot Dot",IF(I14=6,"Medium-Dashed Dot Dot",IF(I14=7,"Solid Medium-Dashed" ))))))))</f>
        <v>No Value</v>
      </c>
      <c r="I14" s="39"/>
      <c r="J14" s="39"/>
      <c r="K14" s="36" t="s">
        <v>38</v>
      </c>
      <c r="L14" s="36" t="s">
        <v>97</v>
      </c>
      <c r="M14" s="27" t="str">
        <f>IF(ISBLANK(A14),L14, CONCATENATE(L14,"_",A14))</f>
        <v>airfield_light_point_ALT</v>
      </c>
      <c r="N14" s="27"/>
      <c r="O14" s="27" t="str">
        <f>CONCATENATE("''Level_Name'' = '",E14,"' AND ''Level'' ='",F14,"' AND ''RefName'' = '",A14,"'")</f>
        <v>''Level_Name'' = 'VA_UTIL_LITP' AND ''Level'' ='29' AND ''RefName'' = 'ALT'</v>
      </c>
      <c r="P14" s="36"/>
      <c r="Q14" s="36"/>
      <c r="R14" s="36"/>
      <c r="S14" s="36"/>
      <c r="T14" s="38"/>
      <c r="U14" s="8" t="s">
        <v>705</v>
      </c>
      <c r="V14" s="2" t="s">
        <v>706</v>
      </c>
      <c r="W14" s="25" t="s">
        <v>712</v>
      </c>
      <c r="X14" s="25" t="s">
        <v>707</v>
      </c>
      <c r="Y14" s="26" t="s">
        <v>708</v>
      </c>
      <c r="Z14" s="26" t="s">
        <v>709</v>
      </c>
      <c r="AA14" s="26" t="s">
        <v>710</v>
      </c>
      <c r="AB14" s="26" t="s">
        <v>711</v>
      </c>
    </row>
    <row r="15" spans="1:28" ht="12.75" customHeight="1" x14ac:dyDescent="0.2">
      <c r="A15" s="2" t="s">
        <v>251</v>
      </c>
      <c r="B15" s="13" t="s">
        <v>320</v>
      </c>
      <c r="C15" s="13" t="s">
        <v>350</v>
      </c>
      <c r="D15" s="5" t="s">
        <v>251</v>
      </c>
      <c r="E15" s="4" t="s">
        <v>291</v>
      </c>
      <c r="F15" s="6">
        <v>16</v>
      </c>
      <c r="G15" s="6">
        <v>5</v>
      </c>
      <c r="H15" s="9" t="str">
        <f>IF(ISBLANK(I15),"No Value",IF(I15=0,"Solid",IF(I15=1,"Dotted",IF(I15=2,"Medium-Dashed",IF(I15=3,"LongDashed",IF(I15=4,"LongDashed Dot Dot",IF(I15=6,"Medium-Dashed Dot Dot",IF(I15=7,"Solid Medium-Dashed" ))))))))</f>
        <v>Solid</v>
      </c>
      <c r="I15" s="6">
        <v>0</v>
      </c>
      <c r="J15" s="6">
        <v>0</v>
      </c>
      <c r="K15" s="5" t="s">
        <v>209</v>
      </c>
      <c r="L15" s="8" t="s">
        <v>208</v>
      </c>
      <c r="M15" s="27" t="str">
        <f>IF(ISBLANK(A15),L15, CONCATENATE(L15,"_",A15))</f>
        <v>comm_antenna_area_ANTENNA</v>
      </c>
      <c r="N15" s="27"/>
      <c r="O15" s="27" t="str">
        <f>IF(ISBLANK(A15),(CONCATENATE("''Level_Name'' = '",E15,"' AND ''Level'' = '",F15,"' AND ''Color'' = '",G15,"' AND ''Linetype'' = '",H15,"' AND ''LineWt''= '",J15,"'")),(CONCATENATE("''Level_Name'' = '",E15,"' AND ''Level'' = '",F15,"' AND ''Color'' = '",G15,"' AND ''Linetype'' = '",H15,"' AND ''LineWt''= '",J15,"' AND ''RefName'' = '",A15,"'")))</f>
        <v>''Level_Name'' = 'VA_SITE_MISC' AND ''Level'' = '16' AND ''Color'' = '5' AND ''Linetype'' = 'Solid' AND ''LineWt''= '0' AND ''RefName'' = 'ANTENNA'</v>
      </c>
      <c r="P15" s="8"/>
      <c r="Q15" s="8"/>
      <c r="R15" s="8"/>
      <c r="S15" s="8"/>
      <c r="U15" s="8" t="s">
        <v>705</v>
      </c>
      <c r="V15" s="2" t="s">
        <v>706</v>
      </c>
      <c r="W15" s="25" t="s">
        <v>712</v>
      </c>
      <c r="X15" s="25" t="s">
        <v>707</v>
      </c>
      <c r="Y15" s="26" t="s">
        <v>708</v>
      </c>
      <c r="Z15" s="26" t="s">
        <v>709</v>
      </c>
      <c r="AA15" s="26" t="s">
        <v>710</v>
      </c>
      <c r="AB15" s="26" t="s">
        <v>711</v>
      </c>
    </row>
    <row r="16" spans="1:28" ht="12.75" customHeight="1" x14ac:dyDescent="0.2">
      <c r="A16" s="5" t="s">
        <v>345</v>
      </c>
      <c r="B16" s="13" t="s">
        <v>320</v>
      </c>
      <c r="C16" s="13" t="s">
        <v>350</v>
      </c>
      <c r="D16" s="5" t="s">
        <v>337</v>
      </c>
      <c r="E16" s="4" t="s">
        <v>276</v>
      </c>
      <c r="F16" s="6">
        <v>4</v>
      </c>
      <c r="G16" s="6">
        <v>3</v>
      </c>
      <c r="H16" s="9" t="str">
        <f>IF(ISBLANK(I16),"No Value",IF(I16=0,"Solid",IF(I16=1,"Dotted",IF(I16=2,"Medium-Dashed",IF(I16=3,"LongDashed",IF(I16=4,"LongDashed Dot Dot",IF(I16=6,"Medium-Dashed Dot Dot",IF(I16=7,"Solid Medium-Dashed" ))))))))</f>
        <v>LongDashed</v>
      </c>
      <c r="I16" s="6">
        <v>3</v>
      </c>
      <c r="J16" s="6">
        <v>0</v>
      </c>
      <c r="K16" s="5" t="s">
        <v>38</v>
      </c>
      <c r="L16" s="5" t="s">
        <v>93</v>
      </c>
      <c r="M16" s="27" t="str">
        <f>IF(ISBLANK(A16),L16, CONCATENATE(L16,"_",A16))</f>
        <v>airfield_surface_area_APA</v>
      </c>
      <c r="N16" s="27"/>
      <c r="O16" s="27" t="str">
        <f>IF(ISBLANK(A16),(CONCATENATE("''Level_Name'' = '",E16,"' AND ''Level'' = '",F16,"' AND ''Color'' = '",G16,"' AND ''Linetype'' = '",H16,"' AND ''LineWt''= '",J16,"'")),(CONCATENATE("''Level_Name'' = '",E16,"' AND ''Level'' = '",F16,"' AND ''Color'' = '",G16,"' AND ''Linetype'' = '",H16,"' AND ''LineWt''= '",J16,"' AND ''RefName'' = '",A16,"'")))</f>
        <v>''Level_Name'' = 'VA_ROAD_EASP' AND ''Level'' = '4' AND ''Color'' = '3' AND ''Linetype'' = 'LongDashed' AND ''LineWt''= '0' AND ''RefName'' = 'APA'</v>
      </c>
      <c r="P16" s="5"/>
      <c r="Q16" s="5"/>
      <c r="R16" s="5"/>
      <c r="S16" s="5"/>
      <c r="T16" s="4" t="s">
        <v>579</v>
      </c>
      <c r="U16" s="8" t="s">
        <v>705</v>
      </c>
      <c r="V16" s="2" t="s">
        <v>706</v>
      </c>
      <c r="W16" s="25" t="s">
        <v>712</v>
      </c>
      <c r="X16" s="25" t="s">
        <v>707</v>
      </c>
      <c r="Y16" s="26" t="s">
        <v>708</v>
      </c>
      <c r="Z16" s="26" t="s">
        <v>709</v>
      </c>
      <c r="AA16" s="26" t="s">
        <v>710</v>
      </c>
      <c r="AB16" s="26" t="s">
        <v>711</v>
      </c>
    </row>
    <row r="17" spans="1:28" ht="12.75" customHeight="1" x14ac:dyDescent="0.2">
      <c r="A17" s="5" t="s">
        <v>325</v>
      </c>
      <c r="B17" s="13" t="s">
        <v>320</v>
      </c>
      <c r="C17" s="13" t="s">
        <v>350</v>
      </c>
      <c r="D17" s="5" t="s">
        <v>328</v>
      </c>
      <c r="E17" s="4" t="s">
        <v>285</v>
      </c>
      <c r="F17" s="6">
        <v>14</v>
      </c>
      <c r="G17" s="6">
        <v>4</v>
      </c>
      <c r="H17" s="9" t="str">
        <f>IF(ISBLANK(I17),"No Value",IF(I17=0,"Solid",IF(I17=1,"Dotted",IF(I17=2,"Medium-Dashed",IF(I17=3,"LongDashed",IF(I17=4,"LongDashed Dot Dot",IF(I17=6,"Medium-Dashed Dot Dot",IF(I17=7,"Solid Medium-Dashed" ))))))))</f>
        <v>Solid</v>
      </c>
      <c r="I17" s="6">
        <v>0</v>
      </c>
      <c r="J17" s="6">
        <v>0</v>
      </c>
      <c r="K17" s="5" t="s">
        <v>38</v>
      </c>
      <c r="L17" s="5" t="s">
        <v>93</v>
      </c>
      <c r="M17" s="27" t="str">
        <f>IF(ISBLANK(A17),L17, CONCATENATE(L17,"_",A17))</f>
        <v>airfield_surface_area_APC</v>
      </c>
      <c r="N17" s="27"/>
      <c r="O17" s="27" t="str">
        <f>IF(ISBLANK(A17),(CONCATENATE("''Level_Name'' = '",E17,"' AND ''Level'' = '",F17,"' AND ''Color'' = '",G17,"' AND ''Linetype'' = '",H17,"' AND ''LineWt''= '",J17,"'")),(CONCATENATE("''Level_Name'' = '",E17,"' AND ''Level'' = '",F17,"' AND ''Color'' = '",G17,"' AND ''Linetype'' = '",H17,"' AND ''LineWt''= '",J17,"' AND ''RefName'' = '",A17,"'")))</f>
        <v>''Level_Name'' = 'VA_SITE_CONC' AND ''Level'' = '14' AND ''Color'' = '4' AND ''Linetype'' = 'Solid' AND ''LineWt''= '0' AND ''RefName'' = 'APC'</v>
      </c>
      <c r="P17" s="5"/>
      <c r="Q17" s="5"/>
      <c r="R17" s="5"/>
      <c r="S17" s="5"/>
      <c r="T17" s="40" t="s">
        <v>455</v>
      </c>
      <c r="U17" s="8" t="s">
        <v>705</v>
      </c>
      <c r="V17" s="2" t="s">
        <v>706</v>
      </c>
      <c r="W17" s="25" t="s">
        <v>712</v>
      </c>
      <c r="X17" s="25" t="s">
        <v>707</v>
      </c>
      <c r="Y17" s="26" t="s">
        <v>708</v>
      </c>
      <c r="Z17" s="26" t="s">
        <v>709</v>
      </c>
      <c r="AA17" s="26" t="s">
        <v>710</v>
      </c>
      <c r="AB17" s="26" t="s">
        <v>711</v>
      </c>
    </row>
    <row r="18" spans="1:28" ht="12.75" customHeight="1" x14ac:dyDescent="0.2">
      <c r="A18" s="5" t="s">
        <v>347</v>
      </c>
      <c r="B18" s="13" t="s">
        <v>320</v>
      </c>
      <c r="C18" s="13" t="s">
        <v>350</v>
      </c>
      <c r="D18" s="5" t="s">
        <v>339</v>
      </c>
      <c r="E18" s="4" t="s">
        <v>276</v>
      </c>
      <c r="F18" s="6">
        <v>4</v>
      </c>
      <c r="G18" s="6">
        <v>3</v>
      </c>
      <c r="H18" s="9" t="str">
        <f>IF(ISBLANK(I18),"No Value",IF(I18=0,"Solid",IF(I18=1,"Dotted",IF(I18=2,"Medium-Dashed",IF(I18=3,"LongDashed",IF(I18=4,"LongDashed Dot Dot",IF(I18=6,"Medium-Dashed Dot Dot",IF(I18=7,"Solid Medium-Dashed" ))))))))</f>
        <v>LongDashed</v>
      </c>
      <c r="I18" s="6">
        <v>3</v>
      </c>
      <c r="J18" s="6">
        <v>0</v>
      </c>
      <c r="K18" s="5" t="s">
        <v>38</v>
      </c>
      <c r="L18" s="5" t="s">
        <v>93</v>
      </c>
      <c r="M18" s="27" t="str">
        <f>IF(ISBLANK(A18),L18, CONCATENATE(L18,"_",A18))</f>
        <v>airfield_surface_area_ARA</v>
      </c>
      <c r="N18" s="27"/>
      <c r="O18" s="27" t="str">
        <f>IF(ISBLANK(A18),(CONCATENATE("''Level_Name'' = '",E18,"' AND ''Level'' = '",F18,"' AND ''Color'' = '",G18,"' AND ''Linetype'' = '",H18,"' AND ''LineWt''= '",J18,"'")),(CONCATENATE("''Level_Name'' = '",E18,"' AND ''Level'' = '",F18,"' AND ''Color'' = '",G18,"' AND ''Linetype'' = '",H18,"' AND ''LineWt''= '",J18,"' AND ''RefName'' = '",A18,"'")))</f>
        <v>''Level_Name'' = 'VA_ROAD_EASP' AND ''Level'' = '4' AND ''Color'' = '3' AND ''Linetype'' = 'LongDashed' AND ''LineWt''= '0' AND ''RefName'' = 'ARA'</v>
      </c>
      <c r="P18" s="5"/>
      <c r="Q18" s="5"/>
      <c r="R18" s="5"/>
      <c r="S18" s="5"/>
      <c r="U18" s="8" t="s">
        <v>705</v>
      </c>
      <c r="V18" s="2" t="s">
        <v>706</v>
      </c>
      <c r="W18" s="25" t="s">
        <v>712</v>
      </c>
      <c r="X18" s="25" t="s">
        <v>707</v>
      </c>
      <c r="Y18" s="26" t="s">
        <v>708</v>
      </c>
      <c r="Z18" s="26" t="s">
        <v>709</v>
      </c>
      <c r="AA18" s="26" t="s">
        <v>710</v>
      </c>
      <c r="AB18" s="26" t="s">
        <v>711</v>
      </c>
    </row>
    <row r="19" spans="1:28" ht="12.75" customHeight="1" x14ac:dyDescent="0.2">
      <c r="A19" s="5" t="s">
        <v>331</v>
      </c>
      <c r="B19" s="13" t="s">
        <v>320</v>
      </c>
      <c r="C19" s="13" t="s">
        <v>350</v>
      </c>
      <c r="D19" s="5" t="s">
        <v>330</v>
      </c>
      <c r="E19" s="4" t="s">
        <v>285</v>
      </c>
      <c r="F19" s="6">
        <v>14</v>
      </c>
      <c r="G19" s="6">
        <v>4</v>
      </c>
      <c r="H19" s="9" t="str">
        <f>IF(ISBLANK(I19),"No Value",IF(I19=0,"Solid",IF(I19=1,"Dotted",IF(I19=2,"Medium-Dashed",IF(I19=3,"LongDashed",IF(I19=4,"LongDashed Dot Dot",IF(I19=6,"Medium-Dashed Dot Dot",IF(I19=7,"Solid Medium-Dashed" ))))))))</f>
        <v>Solid</v>
      </c>
      <c r="I19" s="6">
        <v>0</v>
      </c>
      <c r="J19" s="6">
        <v>0</v>
      </c>
      <c r="K19" s="5" t="s">
        <v>38</v>
      </c>
      <c r="L19" s="5" t="s">
        <v>93</v>
      </c>
      <c r="M19" s="27" t="str">
        <f>IF(ISBLANK(A19),L19, CONCATENATE(L19,"_",A19))</f>
        <v>airfield_surface_area_ARC</v>
      </c>
      <c r="N19" s="27"/>
      <c r="O19" s="27" t="str">
        <f>IF(ISBLANK(A19),(CONCATENATE("''Level_Name'' = '",E19,"' AND ''Level'' = '",F19,"' AND ''Color'' = '",G19,"' AND ''Linetype'' = '",H19,"' AND ''LineWt''= '",J19,"'")),(CONCATENATE("''Level_Name'' = '",E19,"' AND ''Level'' = '",F19,"' AND ''Color'' = '",G19,"' AND ''Linetype'' = '",H19,"' AND ''LineWt''= '",J19,"' AND ''RefName'' = '",A19,"'")))</f>
        <v>''Level_Name'' = 'VA_SITE_CONC' AND ''Level'' = '14' AND ''Color'' = '4' AND ''Linetype'' = 'Solid' AND ''LineWt''= '0' AND ''RefName'' = 'ARC'</v>
      </c>
      <c r="P19" s="5"/>
      <c r="Q19" s="5"/>
      <c r="R19" s="5"/>
      <c r="S19" s="5"/>
      <c r="U19" s="8" t="s">
        <v>705</v>
      </c>
      <c r="V19" s="2" t="s">
        <v>706</v>
      </c>
      <c r="W19" s="25" t="s">
        <v>712</v>
      </c>
      <c r="X19" s="25" t="s">
        <v>707</v>
      </c>
      <c r="Y19" s="26" t="s">
        <v>708</v>
      </c>
      <c r="Z19" s="26" t="s">
        <v>709</v>
      </c>
      <c r="AA19" s="26" t="s">
        <v>710</v>
      </c>
      <c r="AB19" s="26" t="s">
        <v>711</v>
      </c>
    </row>
    <row r="20" spans="1:28" ht="12.75" customHeight="1" x14ac:dyDescent="0.2">
      <c r="A20" s="2" t="s">
        <v>342</v>
      </c>
      <c r="B20" s="3" t="s">
        <v>320</v>
      </c>
      <c r="C20" s="13" t="s">
        <v>350</v>
      </c>
      <c r="D20" s="5" t="s">
        <v>343</v>
      </c>
      <c r="E20" s="4" t="s">
        <v>275</v>
      </c>
      <c r="F20" s="3">
        <v>3</v>
      </c>
      <c r="G20" s="3">
        <v>3</v>
      </c>
      <c r="H20" s="9" t="str">
        <f>IF(ISBLANK(I20),"No Value",IF(I20=0,"Solid",IF(I20=1,"Dotted",IF(I20=2,"Medium-Dashed",IF(I20=3,"LongDashed",IF(I20=4,"LongDashed Dot Dot",IF(I20=6,"Medium-Dashed Dot Dot",IF(I20=7,"Solid Medium-Dashed" ))))))))</f>
        <v>Medium-Dashed</v>
      </c>
      <c r="I20" s="3">
        <v>2</v>
      </c>
      <c r="J20" s="6">
        <v>0</v>
      </c>
      <c r="K20" s="2" t="s">
        <v>38</v>
      </c>
      <c r="L20" s="2" t="s">
        <v>93</v>
      </c>
      <c r="M20" s="27" t="str">
        <f>IF(ISBLANK(A20),L20, CONCATENATE(L20,"_",A20))</f>
        <v>airfield_surface_area_ARD</v>
      </c>
      <c r="N20" s="27"/>
      <c r="O20" s="27" t="str">
        <f>IF(ISBLANK(A20),(CONCATENATE("''Level_Name'' = '",E20,"' AND ''Level'' = '",F20,"' AND ''Color'' = '",G20,"' AND ''Linetype'' = '",H20,"' AND ''LineWt''= '",J20,"'")),(CONCATENATE("''Level_Name'' = '",E20,"' AND ''Level'' = '",F20,"' AND ''Color'' = '",G20,"' AND ''Linetype'' = '",H20,"' AND ''LineWt''= '",J20,"' AND ''RefName'' = '",A20,"'")))</f>
        <v>''Level_Name'' = 'VA_ROAD_UNPA' AND ''Level'' = '3' AND ''Color'' = '3' AND ''Linetype'' = 'Medium-Dashed' AND ''LineWt''= '0' AND ''RefName'' = 'ARD'</v>
      </c>
      <c r="P20" s="2"/>
      <c r="Q20" s="2"/>
      <c r="R20" s="2"/>
      <c r="S20" s="2"/>
      <c r="U20" s="8" t="s">
        <v>705</v>
      </c>
      <c r="V20" s="2" t="s">
        <v>706</v>
      </c>
      <c r="W20" s="25" t="s">
        <v>712</v>
      </c>
      <c r="X20" s="25" t="s">
        <v>707</v>
      </c>
      <c r="Y20" s="26" t="s">
        <v>708</v>
      </c>
      <c r="Z20" s="26" t="s">
        <v>709</v>
      </c>
      <c r="AA20" s="26" t="s">
        <v>710</v>
      </c>
      <c r="AB20" s="26" t="s">
        <v>711</v>
      </c>
    </row>
    <row r="21" spans="1:28" ht="12.75" customHeight="1" x14ac:dyDescent="0.2">
      <c r="A21" s="5" t="s">
        <v>348</v>
      </c>
      <c r="B21" s="13" t="s">
        <v>320</v>
      </c>
      <c r="C21" s="13" t="s">
        <v>350</v>
      </c>
      <c r="D21" s="5" t="s">
        <v>340</v>
      </c>
      <c r="E21" s="4" t="s">
        <v>276</v>
      </c>
      <c r="F21" s="6">
        <v>4</v>
      </c>
      <c r="G21" s="6">
        <v>3</v>
      </c>
      <c r="H21" s="9" t="str">
        <f>IF(ISBLANK(I21),"No Value",IF(I21=0,"Solid",IF(I21=1,"Dotted",IF(I21=2,"Medium-Dashed",IF(I21=3,"LongDashed",IF(I21=4,"LongDashed Dot Dot",IF(I21=6,"Medium-Dashed Dot Dot",IF(I21=7,"Solid Medium-Dashed" ))))))))</f>
        <v>LongDashed</v>
      </c>
      <c r="I21" s="6">
        <v>3</v>
      </c>
      <c r="J21" s="6">
        <v>0</v>
      </c>
      <c r="K21" s="5" t="s">
        <v>38</v>
      </c>
      <c r="L21" s="5" t="s">
        <v>93</v>
      </c>
      <c r="M21" s="27" t="str">
        <f>IF(ISBLANK(A21),L21, CONCATENATE(L21,"_",A21))</f>
        <v>airfield_surface_area_ASA</v>
      </c>
      <c r="N21" s="27"/>
      <c r="O21" s="27" t="str">
        <f>IF(ISBLANK(A21),(CONCATENATE("''Level_Name'' = '",E21,"' AND ''Level'' = '",F21,"' AND ''Color'' = '",G21,"' AND ''Linetype'' = '",H21,"' AND ''LineWt''= '",J21,"'")),(CONCATENATE("''Level_Name'' = '",E21,"' AND ''Level'' = '",F21,"' AND ''Color'' = '",G21,"' AND ''Linetype'' = '",H21,"' AND ''LineWt''= '",J21,"' AND ''RefName'' = '",A21,"'")))</f>
        <v>''Level_Name'' = 'VA_ROAD_EASP' AND ''Level'' = '4' AND ''Color'' = '3' AND ''Linetype'' = 'LongDashed' AND ''LineWt''= '0' AND ''RefName'' = 'ASA'</v>
      </c>
      <c r="P21" s="5"/>
      <c r="Q21" s="5"/>
      <c r="R21" s="5"/>
      <c r="S21" s="5"/>
      <c r="U21" s="8" t="s">
        <v>705</v>
      </c>
      <c r="V21" s="2" t="s">
        <v>706</v>
      </c>
      <c r="W21" s="25" t="s">
        <v>712</v>
      </c>
      <c r="X21" s="25" t="s">
        <v>707</v>
      </c>
      <c r="Y21" s="26" t="s">
        <v>708</v>
      </c>
      <c r="Z21" s="26" t="s">
        <v>709</v>
      </c>
      <c r="AA21" s="26" t="s">
        <v>710</v>
      </c>
      <c r="AB21" s="26" t="s">
        <v>711</v>
      </c>
    </row>
    <row r="22" spans="1:28" s="41" customFormat="1" ht="12.75" customHeight="1" x14ac:dyDescent="0.2">
      <c r="A22" s="61" t="s">
        <v>333</v>
      </c>
      <c r="B22" s="54" t="s">
        <v>320</v>
      </c>
      <c r="C22" s="54" t="s">
        <v>350</v>
      </c>
      <c r="D22" s="61" t="s">
        <v>332</v>
      </c>
      <c r="E22" s="55" t="s">
        <v>285</v>
      </c>
      <c r="F22" s="56">
        <v>14</v>
      </c>
      <c r="G22" s="56">
        <v>4</v>
      </c>
      <c r="H22" s="9" t="str">
        <f>IF(ISBLANK(I22),"No Value",IF(I22=0,"Solid",IF(I22=1,"Dotted",IF(I22=2,"Medium-Dashed",IF(I22=3,"LongDashed",IF(I22=4,"LongDashed Dot Dot",IF(I22=6,"Medium-Dashed Dot Dot",IF(I22=7,"Solid Medium-Dashed" ))))))))</f>
        <v>Solid</v>
      </c>
      <c r="I22" s="56">
        <v>0</v>
      </c>
      <c r="J22" s="56">
        <v>0</v>
      </c>
      <c r="K22" s="61" t="s">
        <v>38</v>
      </c>
      <c r="L22" s="61" t="s">
        <v>93</v>
      </c>
      <c r="M22" s="27" t="str">
        <f>IF(ISBLANK(A22),L22, CONCATENATE(L22,"_",A22))</f>
        <v>airfield_surface_area_ASC</v>
      </c>
      <c r="N22" s="27"/>
      <c r="O22" s="27" t="str">
        <f>IF(ISBLANK(A22),(CONCATENATE("''Level_Name'' = '",E22,"' AND ''Level'' = '",F22,"' AND ''Color'' = '",G22,"' AND ''Linetype'' = '",H22,"' AND ''LineWt''= '",J22,"'")),(CONCATENATE("''Level_Name'' = '",E22,"' AND ''Level'' = '",F22,"' AND ''Color'' = '",G22,"' AND ''Linetype'' = '",H22,"' AND ''LineWt''= '",J22,"' AND ''RefName'' = '",A22,"'")))</f>
        <v>''Level_Name'' = 'VA_SITE_CONC' AND ''Level'' = '14' AND ''Color'' = '4' AND ''Linetype'' = 'Solid' AND ''LineWt''= '0' AND ''RefName'' = 'ASC'</v>
      </c>
      <c r="P22" s="61"/>
      <c r="Q22" s="61"/>
      <c r="R22" s="61"/>
      <c r="S22" s="61"/>
      <c r="T22" s="55"/>
      <c r="U22" s="8" t="s">
        <v>705</v>
      </c>
      <c r="V22" s="2" t="s">
        <v>706</v>
      </c>
      <c r="W22" s="25" t="s">
        <v>712</v>
      </c>
      <c r="X22" s="25" t="s">
        <v>707</v>
      </c>
      <c r="Y22" s="26" t="s">
        <v>708</v>
      </c>
      <c r="Z22" s="26" t="s">
        <v>709</v>
      </c>
      <c r="AA22" s="26" t="s">
        <v>710</v>
      </c>
      <c r="AB22" s="26" t="s">
        <v>711</v>
      </c>
    </row>
    <row r="23" spans="1:28" ht="12.75" customHeight="1" x14ac:dyDescent="0.2">
      <c r="A23" s="36" t="s">
        <v>525</v>
      </c>
      <c r="B23" s="37" t="s">
        <v>239</v>
      </c>
      <c r="C23" s="37" t="s">
        <v>350</v>
      </c>
      <c r="D23" s="36" t="s">
        <v>526</v>
      </c>
      <c r="E23" s="38" t="s">
        <v>291</v>
      </c>
      <c r="F23" s="39">
        <v>16</v>
      </c>
      <c r="G23" s="39">
        <v>3</v>
      </c>
      <c r="H23" s="9" t="str">
        <f>IF(ISBLANK(I23),"No Value",IF(I23=0,"Solid",IF(I23=1,"Dotted",IF(I23=2,"Medium-Dashed",IF(I23=3,"LongDashed",IF(I23=4,"LongDashed Dot Dot",IF(I23=6,"Medium-Dashed Dot Dot",IF(I23=7,"Solid Medium-Dashed" ))))))))</f>
        <v>Solid</v>
      </c>
      <c r="I23" s="39">
        <v>0</v>
      </c>
      <c r="J23" s="39">
        <v>0</v>
      </c>
      <c r="K23" s="36" t="s">
        <v>38</v>
      </c>
      <c r="L23" s="36" t="s">
        <v>527</v>
      </c>
      <c r="M23" s="27" t="str">
        <f>IF(ISBLANK(A23),L23, CONCATENATE(L23,"_",A23))</f>
        <v>airfield_surface_point_AT</v>
      </c>
      <c r="N23" s="27"/>
      <c r="O23" s="27" t="str">
        <f>IF(ISBLANK(A23),(CONCATENATE("''Level_Name'' = '",E23,"' AND ''Level'' = '",F23,"' AND ''Color'' = '",G23,"' AND ''Linetype'' = '",H23,"' AND ''LineWt''= '",J23,"'")),(CONCATENATE("''Level_Name'' = '",E23,"' AND ''Level'' = '",F23,"' AND ''Color'' = '",G23,"' AND ''Linetype'' = '",H23,"' AND ''LineWt''= '",J23,"' AND ''RefName'' = '",A23,"'")))</f>
        <v>''Level_Name'' = 'VA_SITE_MISC' AND ''Level'' = '16' AND ''Color'' = '3' AND ''Linetype'' = 'Solid' AND ''LineWt''= '0' AND ''RefName'' = 'AT'</v>
      </c>
      <c r="P23" s="36"/>
      <c r="Q23" s="36"/>
      <c r="R23" s="36"/>
      <c r="S23" s="36"/>
      <c r="T23" s="38" t="s">
        <v>528</v>
      </c>
      <c r="U23" s="8" t="s">
        <v>705</v>
      </c>
      <c r="V23" s="2" t="s">
        <v>706</v>
      </c>
      <c r="W23" s="25" t="s">
        <v>712</v>
      </c>
      <c r="X23" s="25" t="s">
        <v>707</v>
      </c>
      <c r="Y23" s="26" t="s">
        <v>708</v>
      </c>
      <c r="Z23" s="26" t="s">
        <v>709</v>
      </c>
      <c r="AA23" s="26" t="s">
        <v>710</v>
      </c>
      <c r="AB23" s="26" t="s">
        <v>711</v>
      </c>
    </row>
    <row r="24" spans="1:28" ht="12.75" customHeight="1" x14ac:dyDescent="0.2">
      <c r="A24" s="5" t="s">
        <v>346</v>
      </c>
      <c r="B24" s="13" t="s">
        <v>320</v>
      </c>
      <c r="C24" s="13" t="s">
        <v>350</v>
      </c>
      <c r="D24" s="5" t="s">
        <v>338</v>
      </c>
      <c r="E24" s="4" t="s">
        <v>276</v>
      </c>
      <c r="F24" s="6">
        <v>4</v>
      </c>
      <c r="G24" s="6">
        <v>3</v>
      </c>
      <c r="H24" s="9" t="str">
        <f>IF(ISBLANK(I24),"No Value",IF(I24=0,"Solid",IF(I24=1,"Dotted",IF(I24=2,"Medium-Dashed",IF(I24=3,"LongDashed",IF(I24=4,"LongDashed Dot Dot",IF(I24=6,"Medium-Dashed Dot Dot",IF(I24=7,"Solid Medium-Dashed" ))))))))</f>
        <v>LongDashed</v>
      </c>
      <c r="I24" s="6">
        <v>3</v>
      </c>
      <c r="J24" s="6">
        <v>0</v>
      </c>
      <c r="K24" s="5" t="s">
        <v>38</v>
      </c>
      <c r="L24" s="5" t="s">
        <v>93</v>
      </c>
      <c r="M24" s="27" t="str">
        <f>IF(ISBLANK(A24),L24, CONCATENATE(L24,"_",A24))</f>
        <v>airfield_surface_area_ATA</v>
      </c>
      <c r="N24" s="27"/>
      <c r="O24" s="27" t="str">
        <f>IF(ISBLANK(A24),(CONCATENATE("''Level_Name'' = '",E24,"' AND ''Level'' = '",F24,"' AND ''Color'' = '",G24,"' AND ''Linetype'' = '",H24,"' AND ''LineWt''= '",J24,"'")),(CONCATENATE("''Level_Name'' = '",E24,"' AND ''Level'' = '",F24,"' AND ''Color'' = '",G24,"' AND ''Linetype'' = '",H24,"' AND ''LineWt''= '",J24,"' AND ''RefName'' = '",A24,"'")))</f>
        <v>''Level_Name'' = 'VA_ROAD_EASP' AND ''Level'' = '4' AND ''Color'' = '3' AND ''Linetype'' = 'LongDashed' AND ''LineWt''= '0' AND ''RefName'' = 'ATA'</v>
      </c>
      <c r="P24" s="5"/>
      <c r="Q24" s="5"/>
      <c r="R24" s="5"/>
      <c r="S24" s="5"/>
      <c r="U24" s="8" t="s">
        <v>705</v>
      </c>
      <c r="V24" s="2" t="s">
        <v>706</v>
      </c>
      <c r="W24" s="25" t="s">
        <v>712</v>
      </c>
      <c r="X24" s="25" t="s">
        <v>707</v>
      </c>
      <c r="Y24" s="26" t="s">
        <v>708</v>
      </c>
      <c r="Z24" s="26" t="s">
        <v>709</v>
      </c>
      <c r="AA24" s="26" t="s">
        <v>710</v>
      </c>
      <c r="AB24" s="26" t="s">
        <v>711</v>
      </c>
    </row>
    <row r="25" spans="1:28" ht="12.75" customHeight="1" x14ac:dyDescent="0.2">
      <c r="A25" s="5" t="s">
        <v>326</v>
      </c>
      <c r="B25" s="13" t="s">
        <v>320</v>
      </c>
      <c r="C25" s="13" t="s">
        <v>350</v>
      </c>
      <c r="D25" s="5" t="s">
        <v>327</v>
      </c>
      <c r="E25" s="4" t="s">
        <v>285</v>
      </c>
      <c r="F25" s="6">
        <v>14</v>
      </c>
      <c r="G25" s="6">
        <v>4</v>
      </c>
      <c r="H25" s="9" t="str">
        <f>IF(ISBLANK(I25),"No Value",IF(I25=0,"Solid",IF(I25=1,"Dotted",IF(I25=2,"Medium-Dashed",IF(I25=3,"LongDashed",IF(I25=4,"LongDashed Dot Dot",IF(I25=6,"Medium-Dashed Dot Dot",IF(I25=7,"Solid Medium-Dashed" ))))))))</f>
        <v>Solid</v>
      </c>
      <c r="I25" s="6">
        <v>0</v>
      </c>
      <c r="J25" s="6">
        <v>0</v>
      </c>
      <c r="K25" s="5" t="s">
        <v>38</v>
      </c>
      <c r="L25" s="5" t="s">
        <v>93</v>
      </c>
      <c r="M25" s="27" t="str">
        <f>IF(ISBLANK(A25),L25, CONCATENATE(L25,"_",A25))</f>
        <v>airfield_surface_area_ATC</v>
      </c>
      <c r="N25" s="27"/>
      <c r="O25" s="27" t="str">
        <f>IF(ISBLANK(A25),(CONCATENATE("''Level_Name'' = '",E25,"' AND ''Level'' = '",F25,"' AND ''Color'' = '",G25,"' AND ''Linetype'' = '",H25,"' AND ''LineWt''= '",J25,"'")),(CONCATENATE("''Level_Name'' = '",E25,"' AND ''Level'' = '",F25,"' AND ''Color'' = '",G25,"' AND ''Linetype'' = '",H25,"' AND ''LineWt''= '",J25,"' AND ''RefName'' = '",A25,"'")))</f>
        <v>''Level_Name'' = 'VA_SITE_CONC' AND ''Level'' = '14' AND ''Color'' = '4' AND ''Linetype'' = 'Solid' AND ''LineWt''= '0' AND ''RefName'' = 'ATC'</v>
      </c>
      <c r="P25" s="5"/>
      <c r="Q25" s="5"/>
      <c r="R25" s="5"/>
      <c r="S25" s="5"/>
      <c r="U25" s="8" t="s">
        <v>705</v>
      </c>
      <c r="V25" s="2" t="s">
        <v>706</v>
      </c>
      <c r="W25" s="25" t="s">
        <v>712</v>
      </c>
      <c r="X25" s="25" t="s">
        <v>707</v>
      </c>
      <c r="Y25" s="26" t="s">
        <v>708</v>
      </c>
      <c r="Z25" s="26" t="s">
        <v>709</v>
      </c>
      <c r="AA25" s="26" t="s">
        <v>710</v>
      </c>
      <c r="AB25" s="26" t="s">
        <v>711</v>
      </c>
    </row>
    <row r="26" spans="1:28" ht="12.75" customHeight="1" x14ac:dyDescent="0.2">
      <c r="A26" s="2" t="s">
        <v>495</v>
      </c>
      <c r="B26" s="3" t="s">
        <v>320</v>
      </c>
      <c r="C26" s="13" t="s">
        <v>350</v>
      </c>
      <c r="D26" s="5" t="s">
        <v>496</v>
      </c>
      <c r="E26" s="4" t="s">
        <v>275</v>
      </c>
      <c r="F26" s="3">
        <v>3</v>
      </c>
      <c r="G26" s="3">
        <v>3</v>
      </c>
      <c r="H26" s="9" t="str">
        <f>IF(ISBLANK(I26),"No Value",IF(I26=0,"Solid",IF(I26=1,"Dotted",IF(I26=2,"Medium-Dashed",IF(I26=3,"LongDashed",IF(I26=4,"LongDashed Dot Dot",IF(I26=6,"Medium-Dashed Dot Dot",IF(I26=7,"Solid Medium-Dashed" ))))))))</f>
        <v>Medium-Dashed</v>
      </c>
      <c r="I26" s="3">
        <v>2</v>
      </c>
      <c r="J26" s="6">
        <v>0</v>
      </c>
      <c r="K26" s="2" t="s">
        <v>38</v>
      </c>
      <c r="L26" s="2" t="s">
        <v>93</v>
      </c>
      <c r="M26" s="27" t="str">
        <f>IF(ISBLANK(A26),L26, CONCATENATE(L26,"_",A26))</f>
        <v>airfield_surface_area_ATD</v>
      </c>
      <c r="N26" s="27"/>
      <c r="O26" s="27" t="str">
        <f>IF(ISBLANK(A26),(CONCATENATE("''Level_Name'' = '",E26,"' AND ''Level'' = '",F26,"' AND ''Color'' = '",G26,"' AND ''Linetype'' = '",H26,"' AND ''LineWt''= '",J26,"'")),(CONCATENATE("''Level_Name'' = '",E26,"' AND ''Level'' = '",F26,"' AND ''Color'' = '",G26,"' AND ''Linetype'' = '",H26,"' AND ''LineWt''= '",J26,"' AND ''RefName'' = '",A26,"'")))</f>
        <v>''Level_Name'' = 'VA_ROAD_UNPA' AND ''Level'' = '3' AND ''Color'' = '3' AND ''Linetype'' = 'Medium-Dashed' AND ''LineWt''= '0' AND ''RefName'' = 'ATD'</v>
      </c>
      <c r="P26" s="2"/>
      <c r="Q26" s="2"/>
      <c r="R26" s="2"/>
      <c r="S26" s="2"/>
      <c r="U26" s="8" t="s">
        <v>705</v>
      </c>
      <c r="V26" s="2" t="s">
        <v>706</v>
      </c>
      <c r="W26" s="25" t="s">
        <v>712</v>
      </c>
      <c r="X26" s="25" t="s">
        <v>707</v>
      </c>
      <c r="Y26" s="26" t="s">
        <v>708</v>
      </c>
      <c r="Z26" s="26" t="s">
        <v>709</v>
      </c>
      <c r="AA26" s="26" t="s">
        <v>710</v>
      </c>
      <c r="AB26" s="26" t="s">
        <v>711</v>
      </c>
    </row>
    <row r="27" spans="1:28" ht="12.75" customHeight="1" x14ac:dyDescent="0.2">
      <c r="A27" s="5" t="s">
        <v>701</v>
      </c>
      <c r="B27" s="13" t="s">
        <v>320</v>
      </c>
      <c r="C27" s="13" t="s">
        <v>350</v>
      </c>
      <c r="D27" s="5" t="s">
        <v>78</v>
      </c>
      <c r="E27" s="4" t="s">
        <v>296</v>
      </c>
      <c r="F27" s="6">
        <v>30</v>
      </c>
      <c r="G27" s="6">
        <v>7</v>
      </c>
      <c r="H27" s="9" t="str">
        <f>IF(ISBLANK(I27),"No Value",IF(I27=0,"Solid",IF(I27=1,"Dotted",IF(I27=2,"Medium-Dashed",IF(I27=3,"LongDashed",IF(I27=4,"LongDashed Dot Dot",IF(I27=6,"Medium-Dashed Dot Dot",IF(I27=7,"Solid Medium-Dashed" ))))))))</f>
        <v>Solid</v>
      </c>
      <c r="I27" s="6">
        <v>0</v>
      </c>
      <c r="J27" s="6">
        <v>0</v>
      </c>
      <c r="K27" s="5" t="s">
        <v>416</v>
      </c>
      <c r="L27" s="5" t="s">
        <v>35</v>
      </c>
      <c r="M27" s="27" t="str">
        <f>IF(ISBLANK(A27),L27, CONCATENATE(L27,"_",A27))</f>
        <v>athletic_court_area_ATH COURT</v>
      </c>
      <c r="N27" s="27"/>
      <c r="O27" s="27" t="str">
        <f>IF(ISBLANK(A27),(CONCATENATE("''Level_Name'' = '",E27,"' AND ''Level'' = '",F27,"' AND ''Color'' = '",G27,"' AND ''Linetype'' = '",H27,"' AND ''LineWt''= '",J27,"'")),(CONCATENATE("''Level_Name'' = '",E27,"' AND ''Level'' = '",F27,"' AND ''Color'' = '",G27,"' AND ''Linetype'' = '",H27,"' AND ''LineWt''= '",J27,"' AND ''RefName'' = '",A27,"'")))</f>
        <v>''Level_Name'' = 'VA_SITE_SPRT' AND ''Level'' = '30' AND ''Color'' = '7' AND ''Linetype'' = 'Solid' AND ''LineWt''= '0' AND ''RefName'' = 'ATH COURT'</v>
      </c>
      <c r="P27" s="5"/>
      <c r="Q27" s="5"/>
      <c r="R27" s="5"/>
      <c r="S27" s="5"/>
      <c r="U27" s="8" t="s">
        <v>705</v>
      </c>
      <c r="V27" s="2" t="s">
        <v>706</v>
      </c>
      <c r="W27" s="25" t="s">
        <v>712</v>
      </c>
      <c r="X27" s="25" t="s">
        <v>707</v>
      </c>
      <c r="Y27" s="26" t="s">
        <v>708</v>
      </c>
      <c r="Z27" s="26" t="s">
        <v>709</v>
      </c>
      <c r="AA27" s="26" t="s">
        <v>710</v>
      </c>
      <c r="AB27" s="26" t="s">
        <v>711</v>
      </c>
    </row>
    <row r="28" spans="1:28" ht="12.75" customHeight="1" x14ac:dyDescent="0.2">
      <c r="A28" s="5" t="s">
        <v>0</v>
      </c>
      <c r="B28" s="13" t="s">
        <v>320</v>
      </c>
      <c r="C28" s="13" t="s">
        <v>350</v>
      </c>
      <c r="D28" s="5" t="s">
        <v>33</v>
      </c>
      <c r="E28" s="4" t="s">
        <v>284</v>
      </c>
      <c r="F28" s="6">
        <v>13</v>
      </c>
      <c r="G28" s="6">
        <v>4</v>
      </c>
      <c r="H28" s="9" t="str">
        <f>IF(ISBLANK(I28),"No Value",IF(I28=0,"Solid",IF(I28=1,"Dotted",IF(I28=2,"Medium-Dashed",IF(I28=3,"LongDashed",IF(I28=4,"LongDashed Dot Dot",IF(I28=6,"Medium-Dashed Dot Dot",IF(I28=7,"Solid Medium-Dashed" ))))))))</f>
        <v>Solid</v>
      </c>
      <c r="I28" s="6">
        <v>0</v>
      </c>
      <c r="J28" s="6">
        <v>2</v>
      </c>
      <c r="K28" s="4" t="s">
        <v>323</v>
      </c>
      <c r="L28" s="5" t="s">
        <v>110</v>
      </c>
      <c r="M28" s="27" t="str">
        <f>IF(ISBLANK(A28),L28, CONCATENATE(L28,"_",A28))</f>
        <v>structure_existing_area_B</v>
      </c>
      <c r="N28" s="27"/>
      <c r="O28" s="27" t="str">
        <f>IF(ISBLANK(A28),(CONCATENATE("''Level_Name'' = '",E28,"' AND ''Level'' = '",F28,"' AND ''Color'' = '",G28,"' AND ''Linetype'' = '",H28,"' AND ''LineWt''= '",J28,"'")),(CONCATENATE("''Level_Name'' = '",E28,"' AND ''Level'' = '",F28,"' AND ''Color'' = '",G28,"' AND ''Linetype'' = '",H28,"' AND ''LineWt''= '",J28,"' AND ''RefName'' = '",A28,"'")))</f>
        <v>''Level_Name'' = 'VA_BLDG_BLDG' AND ''Level'' = '13' AND ''Color'' = '4' AND ''Linetype'' = 'Solid' AND ''LineWt''= '2' AND ''RefName'' = 'B'</v>
      </c>
      <c r="P28" s="5"/>
      <c r="Q28" s="5"/>
      <c r="R28" s="5"/>
      <c r="S28" s="5"/>
      <c r="U28" s="8" t="s">
        <v>705</v>
      </c>
      <c r="V28" s="2" t="s">
        <v>706</v>
      </c>
      <c r="W28" s="25" t="s">
        <v>712</v>
      </c>
      <c r="X28" s="25" t="s">
        <v>707</v>
      </c>
      <c r="Y28" s="26" t="s">
        <v>708</v>
      </c>
      <c r="Z28" s="26" t="s">
        <v>709</v>
      </c>
      <c r="AA28" s="26" t="s">
        <v>710</v>
      </c>
      <c r="AB28" s="26" t="s">
        <v>711</v>
      </c>
    </row>
    <row r="29" spans="1:28" ht="12.75" customHeight="1" x14ac:dyDescent="0.2">
      <c r="A29" s="5" t="s">
        <v>139</v>
      </c>
      <c r="B29" s="13" t="s">
        <v>320</v>
      </c>
      <c r="C29" s="13" t="s">
        <v>350</v>
      </c>
      <c r="D29" s="5" t="s">
        <v>244</v>
      </c>
      <c r="E29" s="4" t="s">
        <v>296</v>
      </c>
      <c r="F29" s="6">
        <v>30</v>
      </c>
      <c r="G29" s="6">
        <v>7</v>
      </c>
      <c r="H29" s="9" t="str">
        <f>IF(ISBLANK(I29),"No Value",IF(I29=0,"Solid",IF(I29=1,"Dotted",IF(I29=2,"Medium-Dashed",IF(I29=3,"LongDashed",IF(I29=4,"LongDashed Dot Dot",IF(I29=6,"Medium-Dashed Dot Dot",IF(I29=7,"Solid Medium-Dashed" ))))))))</f>
        <v>Solid</v>
      </c>
      <c r="I29" s="6">
        <v>0</v>
      </c>
      <c r="J29" s="6">
        <v>0</v>
      </c>
      <c r="K29" s="5" t="s">
        <v>416</v>
      </c>
      <c r="L29" s="5" t="s">
        <v>35</v>
      </c>
      <c r="M29" s="27" t="str">
        <f>IF(ISBLANK(A29),L29, CONCATENATE(L29,"_",A29))</f>
        <v>athletic_court_area_BBCT</v>
      </c>
      <c r="N29" s="27"/>
      <c r="O29" s="27" t="str">
        <f>IF(ISBLANK(A29),(CONCATENATE("''Level_Name'' = '",E29,"' AND ''Level'' = '",F29,"' AND ''Color'' = '",G29,"' AND ''Linetype'' = '",H29,"' AND ''LineWt''= '",J29,"'")),(CONCATENATE("''Level_Name'' = '",E29,"' AND ''Level'' = '",F29,"' AND ''Color'' = '",G29,"' AND ''Linetype'' = '",H29,"' AND ''LineWt''= '",J29,"' AND ''RefName'' = '",A29,"'")))</f>
        <v>''Level_Name'' = 'VA_SITE_SPRT' AND ''Level'' = '30' AND ''Color'' = '7' AND ''Linetype'' = 'Solid' AND ''LineWt''= '0' AND ''RefName'' = 'BBCT'</v>
      </c>
      <c r="P29" s="5"/>
      <c r="Q29" s="5"/>
      <c r="R29" s="5"/>
      <c r="S29" s="5"/>
      <c r="U29" s="8" t="s">
        <v>705</v>
      </c>
      <c r="V29" s="2" t="s">
        <v>706</v>
      </c>
      <c r="W29" s="25" t="s">
        <v>712</v>
      </c>
      <c r="X29" s="25" t="s">
        <v>707</v>
      </c>
      <c r="Y29" s="26" t="s">
        <v>708</v>
      </c>
      <c r="Z29" s="26" t="s">
        <v>709</v>
      </c>
      <c r="AA29" s="26" t="s">
        <v>710</v>
      </c>
      <c r="AB29" s="26" t="s">
        <v>711</v>
      </c>
    </row>
    <row r="30" spans="1:28" ht="12.75" customHeight="1" x14ac:dyDescent="0.2">
      <c r="A30" s="5" t="s">
        <v>242</v>
      </c>
      <c r="B30" s="13" t="s">
        <v>320</v>
      </c>
      <c r="C30" s="13" t="s">
        <v>350</v>
      </c>
      <c r="D30" s="5" t="s">
        <v>243</v>
      </c>
      <c r="E30" s="4" t="s">
        <v>296</v>
      </c>
      <c r="F30" s="6">
        <v>30</v>
      </c>
      <c r="G30" s="6">
        <v>7</v>
      </c>
      <c r="H30" s="9" t="str">
        <f>IF(ISBLANK(I30),"No Value",IF(I30=0,"Solid",IF(I30=1,"Dotted",IF(I30=2,"Medium-Dashed",IF(I30=3,"LongDashed",IF(I30=4,"LongDashed Dot Dot",IF(I30=6,"Medium-Dashed Dot Dot",IF(I30=7,"Solid Medium-Dashed" ))))))))</f>
        <v>Solid</v>
      </c>
      <c r="I30" s="6">
        <v>0</v>
      </c>
      <c r="J30" s="6">
        <v>0</v>
      </c>
      <c r="K30" s="5" t="s">
        <v>416</v>
      </c>
      <c r="L30" s="5" t="s">
        <v>36</v>
      </c>
      <c r="M30" s="27" t="str">
        <f>IF(ISBLANK(A30),L30, CONCATENATE(L30,"_",A30))</f>
        <v>athletic_field_area_BBFLD</v>
      </c>
      <c r="N30" s="27"/>
      <c r="O30" s="27" t="str">
        <f>IF(ISBLANK(A30),(CONCATENATE("''Level_Name'' = '",E30,"' AND ''Level'' = '",F30,"' AND ''Color'' = '",G30,"' AND ''Linetype'' = '",H30,"' AND ''LineWt''= '",J30,"'")),(CONCATENATE("''Level_Name'' = '",E30,"' AND ''Level'' = '",F30,"' AND ''Color'' = '",G30,"' AND ''Linetype'' = '",H30,"' AND ''LineWt''= '",J30,"' AND ''RefName'' = '",A30,"'")))</f>
        <v>''Level_Name'' = 'VA_SITE_SPRT' AND ''Level'' = '30' AND ''Color'' = '7' AND ''Linetype'' = 'Solid' AND ''LineWt''= '0' AND ''RefName'' = 'BBFLD'</v>
      </c>
      <c r="P30" s="5"/>
      <c r="Q30" s="5"/>
      <c r="R30" s="5"/>
      <c r="S30" s="5"/>
      <c r="U30" s="8" t="s">
        <v>705</v>
      </c>
      <c r="V30" s="2" t="s">
        <v>706</v>
      </c>
      <c r="W30" s="25" t="s">
        <v>712</v>
      </c>
      <c r="X30" s="25" t="s">
        <v>707</v>
      </c>
      <c r="Y30" s="26" t="s">
        <v>708</v>
      </c>
      <c r="Z30" s="26" t="s">
        <v>709</v>
      </c>
      <c r="AA30" s="26" t="s">
        <v>710</v>
      </c>
      <c r="AB30" s="26" t="s">
        <v>711</v>
      </c>
    </row>
    <row r="31" spans="1:28" ht="12.75" customHeight="1" x14ac:dyDescent="0.2">
      <c r="A31" s="5" t="s">
        <v>635</v>
      </c>
      <c r="B31" s="13" t="s">
        <v>320</v>
      </c>
      <c r="C31" s="13" t="s">
        <v>350</v>
      </c>
      <c r="D31" s="5" t="s">
        <v>636</v>
      </c>
      <c r="E31" s="4" t="s">
        <v>291</v>
      </c>
      <c r="F31" s="6">
        <v>16</v>
      </c>
      <c r="G31" s="6">
        <v>5</v>
      </c>
      <c r="H31" s="9" t="str">
        <f>IF(ISBLANK(I31),"No Value",IF(I31=0,"Solid",IF(I31=1,"Dotted",IF(I31=2,"Medium-Dashed",IF(I31=3,"LongDashed",IF(I31=4,"LongDashed Dot Dot",IF(I31=6,"Medium-Dashed Dot Dot",IF(I31=7,"Solid Medium-Dashed" ))))))))</f>
        <v>Solid</v>
      </c>
      <c r="I31" s="6">
        <v>0</v>
      </c>
      <c r="J31" s="6">
        <v>0</v>
      </c>
      <c r="K31" s="5" t="s">
        <v>676</v>
      </c>
      <c r="L31" s="5" t="s">
        <v>383</v>
      </c>
      <c r="M31" s="27" t="str">
        <f>IF(ISBLANK(A31),L31, CONCATENATE(L31,"_",A31))</f>
        <v>recreation_park_area_BEACH</v>
      </c>
      <c r="N31" s="27"/>
      <c r="O31" s="27" t="str">
        <f>IF(ISBLANK(A31),(CONCATENATE("''Level_Name'' = '",E31,"' AND ''Level'' = '",F31,"' AND ''Color'' = '",G31,"' AND ''Linetype'' = '",H31,"' AND ''LineWt''= '",J31,"'")),(CONCATENATE("''Level_Name'' = '",E31,"' AND ''Level'' = '",F31,"' AND ''Color'' = '",G31,"' AND ''Linetype'' = '",H31,"' AND ''LineWt''= '",J31,"' AND ''RefName'' = '",A31,"'")))</f>
        <v>''Level_Name'' = 'VA_SITE_MISC' AND ''Level'' = '16' AND ''Color'' = '5' AND ''Linetype'' = 'Solid' AND ''LineWt''= '0' AND ''RefName'' = 'BEACH'</v>
      </c>
      <c r="P31" s="5"/>
      <c r="Q31" s="5"/>
      <c r="R31" s="5"/>
      <c r="S31" s="5"/>
      <c r="T31" s="4" t="s">
        <v>637</v>
      </c>
      <c r="U31" s="8" t="s">
        <v>705</v>
      </c>
      <c r="V31" s="2" t="s">
        <v>706</v>
      </c>
      <c r="W31" s="25" t="s">
        <v>712</v>
      </c>
      <c r="X31" s="25" t="s">
        <v>707</v>
      </c>
      <c r="Y31" s="26" t="s">
        <v>708</v>
      </c>
      <c r="Z31" s="26" t="s">
        <v>709</v>
      </c>
      <c r="AA31" s="26" t="s">
        <v>710</v>
      </c>
      <c r="AB31" s="26" t="s">
        <v>711</v>
      </c>
    </row>
    <row r="32" spans="1:28" ht="12.75" customHeight="1" x14ac:dyDescent="0.2">
      <c r="A32" s="59" t="s">
        <v>270</v>
      </c>
      <c r="B32" s="3" t="s">
        <v>320</v>
      </c>
      <c r="C32" s="13" t="s">
        <v>352</v>
      </c>
      <c r="D32" s="8" t="s">
        <v>171</v>
      </c>
      <c r="E32" s="4" t="s">
        <v>407</v>
      </c>
      <c r="F32" s="9">
        <v>40</v>
      </c>
      <c r="G32" s="9">
        <v>2</v>
      </c>
      <c r="H32" s="9" t="str">
        <f>IF(ISBLANK(I32),"No Value",IF(I32=0,"Solid",IF(I32=1,"Dotted",IF(I32=2,"Medium-Dashed",IF(I32=3,"LongDashed",IF(I32=4,"LongDashed Dot Dot",IF(I32=6,"Medium-Dashed Dot Dot",IF(I32=7,"Solid Medium-Dashed" ))))))))</f>
        <v>LongDashed</v>
      </c>
      <c r="I32" s="9">
        <v>3</v>
      </c>
      <c r="J32" s="6">
        <v>0</v>
      </c>
      <c r="K32" s="8" t="s">
        <v>582</v>
      </c>
      <c r="L32" s="8" t="s">
        <v>184</v>
      </c>
      <c r="M32" s="27" t="str">
        <f>IF(ISBLANK(A32),L32, CONCATENATE(L32,"_",A32))</f>
        <v>flora_species_area_BH</v>
      </c>
      <c r="N32" s="27"/>
      <c r="O32" s="27" t="str">
        <f>IF(ISBLANK(A32),(CONCATENATE("''Level_Name'' = '",E32,"' AND ''Level'' = '",F32,"' AND ''Color'' = '",G32,"' AND ''Linetype'' = '",H32,"' AND ''LineWt''= '",J32,"'")),(CONCATENATE("''Level_Name'' = '",E32,"' AND ''Level'' = '",F32,"' AND ''Color'' = '",G32,"' AND ''Linetype'' = '",H32,"' AND ''LineWt''= '",J32,"' AND ''RefName'' = '",A32,"'")))</f>
        <v>''Level_Name'' = 'VA_SITE_BRUS' AND ''Level'' = '40' AND ''Color'' = '2' AND ''Linetype'' = 'LongDashed' AND ''LineWt''= '0' AND ''RefName'' = 'BH'</v>
      </c>
      <c r="P32" s="8"/>
      <c r="Q32" s="8"/>
      <c r="R32" s="8"/>
      <c r="S32" s="8"/>
      <c r="U32" s="8" t="s">
        <v>705</v>
      </c>
      <c r="V32" s="2" t="s">
        <v>706</v>
      </c>
      <c r="W32" s="25" t="s">
        <v>712</v>
      </c>
      <c r="X32" s="25" t="s">
        <v>707</v>
      </c>
      <c r="Y32" s="26" t="s">
        <v>708</v>
      </c>
      <c r="Z32" s="26" t="s">
        <v>709</v>
      </c>
      <c r="AA32" s="26" t="s">
        <v>710</v>
      </c>
      <c r="AB32" s="26" t="s">
        <v>711</v>
      </c>
    </row>
    <row r="33" spans="1:28" ht="12.75" customHeight="1" x14ac:dyDescent="0.2">
      <c r="A33" s="5" t="s">
        <v>212</v>
      </c>
      <c r="B33" s="13" t="s">
        <v>320</v>
      </c>
      <c r="C33" s="13" t="s">
        <v>350</v>
      </c>
      <c r="D33" s="5" t="s">
        <v>213</v>
      </c>
      <c r="E33" s="4" t="s">
        <v>284</v>
      </c>
      <c r="F33" s="6">
        <v>13</v>
      </c>
      <c r="G33" s="6">
        <v>4</v>
      </c>
      <c r="H33" s="9" t="str">
        <f>IF(ISBLANK(I33),"No Value",IF(I33=0,"Solid",IF(I33=1,"Dotted",IF(I33=2,"Medium-Dashed",IF(I33=3,"LongDashed",IF(I33=4,"LongDashed Dot Dot",IF(I33=6,"Medium-Dashed Dot Dot",IF(I33=7,"Solid Medium-Dashed" ))))))))</f>
        <v>Solid</v>
      </c>
      <c r="I33" s="6">
        <v>0</v>
      </c>
      <c r="J33" s="6">
        <v>2</v>
      </c>
      <c r="K33" s="4" t="s">
        <v>361</v>
      </c>
      <c r="L33" s="4" t="s">
        <v>362</v>
      </c>
      <c r="M33" s="27" t="str">
        <f>IF(ISBLANK(A33),L33, CONCATENATE(L33,"_",A33))</f>
        <v>ammunition_storage_area_BKW</v>
      </c>
      <c r="N33" s="27"/>
      <c r="O33" s="27" t="str">
        <f>IF(ISBLANK(A33),(CONCATENATE("''Level_Name'' = '",E33,"' AND ''Level'' = '",F33,"' AND ''Color'' = '",G33,"' AND ''Linetype'' = '",H33,"' AND ''LineWt''= '",J33,"'")),(CONCATENATE("''Level_Name'' = '",E33,"' AND ''Level'' = '",F33,"' AND ''Color'' = '",G33,"' AND ''Linetype'' = '",H33,"' AND ''LineWt''= '",J33,"' AND ''RefName'' = '",A33,"'")))</f>
        <v>''Level_Name'' = 'VA_BLDG_BLDG' AND ''Level'' = '13' AND ''Color'' = '4' AND ''Linetype'' = 'Solid' AND ''LineWt''= '2' AND ''RefName'' = 'BKW'</v>
      </c>
      <c r="U33" s="8" t="s">
        <v>705</v>
      </c>
      <c r="V33" s="2" t="s">
        <v>706</v>
      </c>
      <c r="W33" s="25" t="s">
        <v>712</v>
      </c>
      <c r="X33" s="25" t="s">
        <v>707</v>
      </c>
      <c r="Y33" s="26" t="s">
        <v>708</v>
      </c>
      <c r="Z33" s="26" t="s">
        <v>709</v>
      </c>
      <c r="AA33" s="26" t="s">
        <v>710</v>
      </c>
      <c r="AB33" s="26" t="s">
        <v>711</v>
      </c>
    </row>
    <row r="34" spans="1:28" ht="12.75" customHeight="1" x14ac:dyDescent="0.2">
      <c r="A34" s="5" t="s">
        <v>145</v>
      </c>
      <c r="B34" s="13" t="s">
        <v>320</v>
      </c>
      <c r="C34" s="13" t="s">
        <v>350</v>
      </c>
      <c r="D34" s="5" t="s">
        <v>1</v>
      </c>
      <c r="E34" s="4" t="s">
        <v>291</v>
      </c>
      <c r="F34" s="6">
        <v>16</v>
      </c>
      <c r="G34" s="6">
        <v>5</v>
      </c>
      <c r="H34" s="9" t="str">
        <f>IF(ISBLANK(I34),"No Value",IF(I34=0,"Solid",IF(I34=1,"Dotted",IF(I34=2,"Medium-Dashed",IF(I34=3,"LongDashed",IF(I34=4,"LongDashed Dot Dot",IF(I34=6,"Medium-Dashed Dot Dot",IF(I34=7,"Solid Medium-Dashed" ))))))))</f>
        <v>Solid</v>
      </c>
      <c r="I34" s="6">
        <v>0</v>
      </c>
      <c r="J34" s="6">
        <v>0</v>
      </c>
      <c r="K34" s="5" t="s">
        <v>416</v>
      </c>
      <c r="L34" s="5" t="s">
        <v>113</v>
      </c>
      <c r="M34" s="27" t="str">
        <f>IF(ISBLANK(A34),L34, CONCATENATE(L34,"_",A34))</f>
        <v>bleachers_area_BL</v>
      </c>
      <c r="N34" s="27"/>
      <c r="O34" s="27" t="str">
        <f>IF(ISBLANK(A34),(CONCATENATE("''Level_Name'' = '",E34,"' AND ''Level'' = '",F34,"' AND ''Color'' = '",G34,"' AND ''Linetype'' = '",H34,"' AND ''LineWt''= '",J34,"'")),(CONCATENATE("''Level_Name'' = '",E34,"' AND ''Level'' = '",F34,"' AND ''Color'' = '",G34,"' AND ''Linetype'' = '",H34,"' AND ''LineWt''= '",J34,"' AND ''RefName'' = '",A34,"'")))</f>
        <v>''Level_Name'' = 'VA_SITE_MISC' AND ''Level'' = '16' AND ''Color'' = '5' AND ''Linetype'' = 'Solid' AND ''LineWt''= '0' AND ''RefName'' = 'BL'</v>
      </c>
      <c r="P34" s="5"/>
      <c r="Q34" s="5"/>
      <c r="R34" s="5"/>
      <c r="S34" s="5"/>
      <c r="U34" s="8" t="s">
        <v>705</v>
      </c>
      <c r="V34" s="2" t="s">
        <v>706</v>
      </c>
      <c r="W34" s="25" t="s">
        <v>712</v>
      </c>
      <c r="X34" s="25" t="s">
        <v>707</v>
      </c>
      <c r="Y34" s="26" t="s">
        <v>708</v>
      </c>
      <c r="Z34" s="26" t="s">
        <v>709</v>
      </c>
      <c r="AA34" s="26" t="s">
        <v>710</v>
      </c>
      <c r="AB34" s="26" t="s">
        <v>711</v>
      </c>
    </row>
    <row r="35" spans="1:28" ht="12.75" customHeight="1" x14ac:dyDescent="0.2">
      <c r="A35" s="2" t="s">
        <v>696</v>
      </c>
      <c r="B35" s="13" t="s">
        <v>320</v>
      </c>
      <c r="C35" s="13" t="s">
        <v>350</v>
      </c>
      <c r="D35" s="2" t="s">
        <v>616</v>
      </c>
      <c r="E35" s="4" t="s">
        <v>291</v>
      </c>
      <c r="F35" s="6">
        <v>16</v>
      </c>
      <c r="G35" s="6">
        <v>5</v>
      </c>
      <c r="H35" s="9" t="str">
        <f>IF(ISBLANK(I35),"No Value",IF(I35=0,"Solid",IF(I35=1,"Dotted",IF(I35=2,"Medium-Dashed",IF(I35=3,"LongDashed",IF(I35=4,"LongDashed Dot Dot",IF(I35=6,"Medium-Dashed Dot Dot",IF(I35=7,"Solid Medium-Dashed" ))))))))</f>
        <v>Solid</v>
      </c>
      <c r="I35" s="6">
        <v>0</v>
      </c>
      <c r="J35" s="6">
        <v>0</v>
      </c>
      <c r="K35" s="5" t="s">
        <v>416</v>
      </c>
      <c r="L35" s="8" t="s">
        <v>617</v>
      </c>
      <c r="M35" s="27" t="str">
        <f>IF(ISBLANK(A35),L35, CONCATENATE(L35,"_",A35))</f>
        <v>boat_ramp_area_BOAT RAMP</v>
      </c>
      <c r="N35" s="27"/>
      <c r="O35" s="27" t="str">
        <f>IF(ISBLANK(A35),(CONCATENATE("''Level_Name'' = '",E35,"' AND ''Level'' = '",F35,"' AND ''Color'' = '",G35,"' AND ''Linetype'' = '",H35,"' AND ''LineWt''= '",J35,"'")),(CONCATENATE("''Level_Name'' = '",E35,"' AND ''Level'' = '",F35,"' AND ''Color'' = '",G35,"' AND ''Linetype'' = '",H35,"' AND ''LineWt''= '",J35,"' AND ''RefName'' = '",A35,"'")))</f>
        <v>''Level_Name'' = 'VA_SITE_MISC' AND ''Level'' = '16' AND ''Color'' = '5' AND ''Linetype'' = 'Solid' AND ''LineWt''= '0' AND ''RefName'' = 'BOAT RAMP'</v>
      </c>
      <c r="P35" s="8"/>
      <c r="Q35" s="8"/>
      <c r="R35" s="8"/>
      <c r="S35" s="8"/>
      <c r="T35" s="4" t="s">
        <v>615</v>
      </c>
      <c r="U35" s="8" t="s">
        <v>705</v>
      </c>
      <c r="V35" s="2" t="s">
        <v>706</v>
      </c>
      <c r="W35" s="25" t="s">
        <v>712</v>
      </c>
      <c r="X35" s="25" t="s">
        <v>707</v>
      </c>
      <c r="Y35" s="26" t="s">
        <v>708</v>
      </c>
      <c r="Z35" s="26" t="s">
        <v>709</v>
      </c>
      <c r="AA35" s="26" t="s">
        <v>710</v>
      </c>
      <c r="AB35" s="26" t="s">
        <v>711</v>
      </c>
    </row>
    <row r="36" spans="1:28" ht="12.75" customHeight="1" x14ac:dyDescent="0.2">
      <c r="A36" s="16" t="s">
        <v>697</v>
      </c>
      <c r="B36" s="13" t="s">
        <v>320</v>
      </c>
      <c r="C36" s="13" t="s">
        <v>350</v>
      </c>
      <c r="D36" s="5" t="s">
        <v>190</v>
      </c>
      <c r="E36" s="21" t="s">
        <v>291</v>
      </c>
      <c r="F36" s="6">
        <v>16</v>
      </c>
      <c r="G36" s="6">
        <v>5</v>
      </c>
      <c r="H36" s="9" t="str">
        <f>IF(ISBLANK(I36),"No Value",IF(I36=0,"Solid",IF(I36=1,"Dotted",IF(I36=2,"Medium-Dashed",IF(I36=3,"LongDashed",IF(I36=4,"LongDashed Dot Dot",IF(I36=6,"Medium-Dashed Dot Dot",IF(I36=7,"Solid Medium-Dashed" ))))))))</f>
        <v>Solid</v>
      </c>
      <c r="I36" s="6">
        <v>0</v>
      </c>
      <c r="J36" s="6">
        <v>0</v>
      </c>
      <c r="K36" s="5" t="s">
        <v>265</v>
      </c>
      <c r="L36" s="5" t="s">
        <v>191</v>
      </c>
      <c r="M36" s="27" t="str">
        <f>IF(ISBLANK(A36),L36, CONCATENATE(L36,"_",A36))</f>
        <v>borrow_area_BORROW AREA</v>
      </c>
      <c r="N36" s="27"/>
      <c r="O36" s="27" t="str">
        <f>IF(ISBLANK(A36),(CONCATENATE("''Level_Name'' = '",E36,"' AND ''Level'' = '",F36,"' AND ''Color'' = '",G36,"' AND ''Linetype'' = '",H36,"' AND ''LineWt''= '",J36,"'")),(CONCATENATE("''Level_Name'' = '",E36,"' AND ''Level'' = '",F36,"' AND ''Color'' = '",G36,"' AND ''Linetype'' = '",H36,"' AND ''LineWt''= '",J36,"' AND ''RefName'' = '",A36,"'")))</f>
        <v>''Level_Name'' = 'VA_SITE_MISC' AND ''Level'' = '16' AND ''Color'' = '5' AND ''Linetype'' = 'Solid' AND ''LineWt''= '0' AND ''RefName'' = 'BORROW AREA'</v>
      </c>
      <c r="P36" s="5"/>
      <c r="Q36" s="5"/>
      <c r="R36" s="5"/>
      <c r="S36" s="5"/>
      <c r="U36" s="8" t="s">
        <v>705</v>
      </c>
      <c r="V36" s="2" t="s">
        <v>706</v>
      </c>
      <c r="W36" s="25" t="s">
        <v>712</v>
      </c>
      <c r="X36" s="25" t="s">
        <v>707</v>
      </c>
      <c r="Y36" s="26" t="s">
        <v>708</v>
      </c>
      <c r="Z36" s="26" t="s">
        <v>709</v>
      </c>
      <c r="AA36" s="26" t="s">
        <v>710</v>
      </c>
      <c r="AB36" s="26" t="s">
        <v>711</v>
      </c>
    </row>
    <row r="37" spans="1:28" ht="12.75" customHeight="1" x14ac:dyDescent="0.2">
      <c r="A37" s="16" t="s">
        <v>698</v>
      </c>
      <c r="B37" s="13" t="s">
        <v>320</v>
      </c>
      <c r="C37" s="13" t="s">
        <v>350</v>
      </c>
      <c r="D37" s="5" t="s">
        <v>192</v>
      </c>
      <c r="E37" s="4" t="s">
        <v>291</v>
      </c>
      <c r="F37" s="6">
        <v>16</v>
      </c>
      <c r="G37" s="6">
        <v>5</v>
      </c>
      <c r="H37" s="9" t="str">
        <f>IF(ISBLANK(I37),"No Value",IF(I37=0,"Solid",IF(I37=1,"Dotted",IF(I37=2,"Medium-Dashed",IF(I37=3,"LongDashed",IF(I37=4,"LongDashed Dot Dot",IF(I37=6,"Medium-Dashed Dot Dot",IF(I37=7,"Solid Medium-Dashed" ))))))))</f>
        <v>Solid</v>
      </c>
      <c r="I37" s="6">
        <v>0</v>
      </c>
      <c r="J37" s="6">
        <v>0</v>
      </c>
      <c r="K37" s="5" t="s">
        <v>265</v>
      </c>
      <c r="L37" s="5" t="s">
        <v>193</v>
      </c>
      <c r="M37" s="27" t="str">
        <f>IF(ISBLANK(A37),L37, CONCATENATE(L37,"_",A37))</f>
        <v>borrow_pit_area_BORROW PIT</v>
      </c>
      <c r="N37" s="27"/>
      <c r="O37" s="27" t="str">
        <f>IF(ISBLANK(A37),(CONCATENATE("''Level_Name'' = '",E37,"' AND ''Level'' = '",F37,"' AND ''Color'' = '",G37,"' AND ''Linetype'' = '",H37,"' AND ''LineWt''= '",J37,"'")),(CONCATENATE("''Level_Name'' = '",E37,"' AND ''Level'' = '",F37,"' AND ''Color'' = '",G37,"' AND ''Linetype'' = '",H37,"' AND ''LineWt''= '",J37,"' AND ''RefName'' = '",A37,"'")))</f>
        <v>''Level_Name'' = 'VA_SITE_MISC' AND ''Level'' = '16' AND ''Color'' = '5' AND ''Linetype'' = 'Solid' AND ''LineWt''= '0' AND ''RefName'' = 'BORROW PIT'</v>
      </c>
      <c r="P37" s="5"/>
      <c r="Q37" s="5"/>
      <c r="R37" s="5"/>
      <c r="S37" s="5"/>
      <c r="U37" s="8" t="s">
        <v>705</v>
      </c>
      <c r="V37" s="2" t="s">
        <v>706</v>
      </c>
      <c r="W37" s="25" t="s">
        <v>712</v>
      </c>
      <c r="X37" s="25" t="s">
        <v>707</v>
      </c>
      <c r="Y37" s="26" t="s">
        <v>708</v>
      </c>
      <c r="Z37" s="26" t="s">
        <v>709</v>
      </c>
      <c r="AA37" s="26" t="s">
        <v>710</v>
      </c>
      <c r="AB37" s="26" t="s">
        <v>711</v>
      </c>
    </row>
    <row r="38" spans="1:28" ht="12.75" customHeight="1" x14ac:dyDescent="0.2">
      <c r="A38" s="5" t="s">
        <v>2</v>
      </c>
      <c r="B38" s="13" t="s">
        <v>320</v>
      </c>
      <c r="C38" s="3" t="s">
        <v>541</v>
      </c>
      <c r="D38" s="5" t="s">
        <v>3</v>
      </c>
      <c r="E38" s="4" t="s">
        <v>282</v>
      </c>
      <c r="F38" s="6">
        <v>11</v>
      </c>
      <c r="G38" s="6">
        <v>3</v>
      </c>
      <c r="H38" s="9" t="str">
        <f>IF(ISBLANK(I38),"No Value",IF(I38=0,"Solid",IF(I38=1,"Dotted",IF(I38=2,"Medium-Dashed",IF(I38=3,"LongDashed",IF(I38=4,"LongDashed Dot Dot",IF(I38=6,"Medium-Dashed Dot Dot",IF(I38=7,"Solid Medium-Dashed" ))))))))</f>
        <v>Solid</v>
      </c>
      <c r="I38" s="6">
        <v>0</v>
      </c>
      <c r="J38" s="6">
        <v>2</v>
      </c>
      <c r="K38" s="5" t="s">
        <v>39</v>
      </c>
      <c r="L38" s="5" t="s">
        <v>29</v>
      </c>
      <c r="M38" s="27" t="str">
        <f>IF(ISBLANK(A38),L38, CONCATENATE(L38,"_",A38))</f>
        <v>road_bridge_area_BR</v>
      </c>
      <c r="N38" s="27"/>
      <c r="O38" s="27" t="str">
        <f>IF(ISBLANK(A38),(CONCATENATE("''Level_Name'' = '",E38,"' AND ''Level'' = '",F38,"' AND ''Color'' = '",G38,"' AND ''Linetype'' = '",H38,"' AND ''LineWt''= '",J38,"'")),(CONCATENATE("''Level_Name'' = '",E38,"' AND ''Level'' = '",F38,"' AND ''Color'' = '",G38,"' AND ''Linetype'' = '",H38,"' AND ''LineWt''= '",J38,"' AND ''RefName'' = '",A38,"'")))</f>
        <v>''Level_Name'' = 'VA_ROAD_BRID' AND ''Level'' = '11' AND ''Color'' = '3' AND ''Linetype'' = 'Solid' AND ''LineWt''= '2' AND ''RefName'' = 'BR'</v>
      </c>
      <c r="P38" s="5"/>
      <c r="Q38" s="5"/>
      <c r="R38" s="5"/>
      <c r="S38" s="5"/>
      <c r="U38" s="8" t="s">
        <v>705</v>
      </c>
      <c r="V38" s="2" t="s">
        <v>706</v>
      </c>
      <c r="W38" s="25" t="s">
        <v>712</v>
      </c>
      <c r="X38" s="25" t="s">
        <v>707</v>
      </c>
      <c r="Y38" s="26" t="s">
        <v>708</v>
      </c>
      <c r="Z38" s="26" t="s">
        <v>709</v>
      </c>
      <c r="AA38" s="26" t="s">
        <v>710</v>
      </c>
      <c r="AB38" s="26" t="s">
        <v>711</v>
      </c>
    </row>
    <row r="39" spans="1:28" ht="12.75" customHeight="1" x14ac:dyDescent="0.2">
      <c r="A39" s="5" t="s">
        <v>64</v>
      </c>
      <c r="B39" s="13" t="s">
        <v>320</v>
      </c>
      <c r="C39" s="13" t="s">
        <v>350</v>
      </c>
      <c r="D39" s="5" t="s">
        <v>103</v>
      </c>
      <c r="E39" s="4" t="s">
        <v>284</v>
      </c>
      <c r="F39" s="6">
        <v>13</v>
      </c>
      <c r="G39" s="6">
        <v>4</v>
      </c>
      <c r="H39" s="9" t="str">
        <f>IF(ISBLANK(I39),"No Value",IF(I39=0,"Solid",IF(I39=1,"Dotted",IF(I39=2,"Medium-Dashed",IF(I39=3,"LongDashed",IF(I39=4,"LongDashed Dot Dot",IF(I39=6,"Medium-Dashed Dot Dot",IF(I39=7,"Solid Medium-Dashed" ))))))))</f>
        <v>Solid</v>
      </c>
      <c r="I39" s="6">
        <v>0</v>
      </c>
      <c r="J39" s="6">
        <v>2</v>
      </c>
      <c r="K39" s="4" t="s">
        <v>361</v>
      </c>
      <c r="L39" s="4" t="s">
        <v>362</v>
      </c>
      <c r="M39" s="27" t="str">
        <f>IF(ISBLANK(A39),L39, CONCATENATE(L39,"_",A39))</f>
        <v>ammunition_storage_area_BUNKER</v>
      </c>
      <c r="N39" s="27"/>
      <c r="O39" s="27" t="str">
        <f>IF(ISBLANK(A39),(CONCATENATE("''Level_Name'' = '",E39,"' AND ''Level'' = '",F39,"' AND ''Color'' = '",G39,"' AND ''Linetype'' = '",H39,"' AND ''LineWt''= '",J39,"'")),(CONCATENATE("''Level_Name'' = '",E39,"' AND ''Level'' = '",F39,"' AND ''Color'' = '",G39,"' AND ''Linetype'' = '",H39,"' AND ''LineWt''= '",J39,"' AND ''RefName'' = '",A39,"'")))</f>
        <v>''Level_Name'' = 'VA_BLDG_BLDG' AND ''Level'' = '13' AND ''Color'' = '4' AND ''Linetype'' = 'Solid' AND ''LineWt''= '2' AND ''RefName'' = 'BUNKER'</v>
      </c>
      <c r="U39" s="8" t="s">
        <v>705</v>
      </c>
      <c r="V39" s="2" t="s">
        <v>706</v>
      </c>
      <c r="W39" s="25" t="s">
        <v>712</v>
      </c>
      <c r="X39" s="25" t="s">
        <v>707</v>
      </c>
      <c r="Y39" s="26" t="s">
        <v>708</v>
      </c>
      <c r="Z39" s="26" t="s">
        <v>709</v>
      </c>
      <c r="AA39" s="26" t="s">
        <v>710</v>
      </c>
      <c r="AB39" s="26" t="s">
        <v>711</v>
      </c>
    </row>
    <row r="40" spans="1:28" ht="12.75" customHeight="1" x14ac:dyDescent="0.2">
      <c r="A40" s="5" t="s">
        <v>65</v>
      </c>
      <c r="B40" s="13" t="s">
        <v>320</v>
      </c>
      <c r="C40" s="13" t="s">
        <v>350</v>
      </c>
      <c r="D40" s="5" t="s">
        <v>77</v>
      </c>
      <c r="E40" s="4" t="s">
        <v>291</v>
      </c>
      <c r="F40" s="6">
        <v>16</v>
      </c>
      <c r="G40" s="6">
        <v>5</v>
      </c>
      <c r="H40" s="9" t="str">
        <f>IF(ISBLANK(I40),"No Value",IF(I40=0,"Solid",IF(I40=1,"Dotted",IF(I40=2,"Medium-Dashed",IF(I40=3,"LongDashed",IF(I40=4,"LongDashed Dot Dot",IF(I40=6,"Medium-Dashed Dot Dot",IF(I40=7,"Solid Medium-Dashed" ))))))))</f>
        <v>Solid</v>
      </c>
      <c r="I40" s="6">
        <v>0</v>
      </c>
      <c r="J40" s="6">
        <v>0</v>
      </c>
      <c r="K40" s="4" t="s">
        <v>41</v>
      </c>
      <c r="L40" s="4" t="s">
        <v>37</v>
      </c>
      <c r="M40" s="27" t="str">
        <f>IF(ISBLANK(A40),L40, CONCATENATE(L40,"_",A40))</f>
        <v>miscellaneous_feature_area_BW</v>
      </c>
      <c r="N40" s="27"/>
      <c r="O40" s="27" t="str">
        <f>IF(ISBLANK(A40),(CONCATENATE("''Level_Name'' = '",E40,"' AND ''Level'' = '",F40,"' AND ''Color'' = '",G40,"' AND ''Linetype'' = '",H40,"' AND ''LineWt''= '",J40,"'")),(CONCATENATE("''Level_Name'' = '",E40,"' AND ''Level'' = '",F40,"' AND ''Color'' = '",G40,"' AND ''Linetype'' = '",H40,"' AND ''LineWt''= '",J40,"' AND ''RefName'' = '",A40,"'")))</f>
        <v>''Level_Name'' = 'VA_SITE_MISC' AND ''Level'' = '16' AND ''Color'' = '5' AND ''Linetype'' = 'Solid' AND ''LineWt''= '0' AND ''RefName'' = 'BW'</v>
      </c>
      <c r="U40" s="8" t="s">
        <v>705</v>
      </c>
      <c r="V40" s="2" t="s">
        <v>706</v>
      </c>
      <c r="W40" s="25" t="s">
        <v>712</v>
      </c>
      <c r="X40" s="25" t="s">
        <v>707</v>
      </c>
      <c r="Y40" s="26" t="s">
        <v>708</v>
      </c>
      <c r="Z40" s="26" t="s">
        <v>709</v>
      </c>
      <c r="AA40" s="26" t="s">
        <v>710</v>
      </c>
      <c r="AB40" s="26" t="s">
        <v>711</v>
      </c>
    </row>
    <row r="41" spans="1:28" ht="12.75" customHeight="1" x14ac:dyDescent="0.2">
      <c r="A41" s="5" t="s">
        <v>4</v>
      </c>
      <c r="B41" s="13" t="s">
        <v>320</v>
      </c>
      <c r="C41" s="13" t="s">
        <v>350</v>
      </c>
      <c r="D41" s="5" t="s">
        <v>62</v>
      </c>
      <c r="E41" s="4" t="s">
        <v>285</v>
      </c>
      <c r="F41" s="6">
        <v>14</v>
      </c>
      <c r="G41" s="6">
        <v>4</v>
      </c>
      <c r="H41" s="9" t="str">
        <f>IF(ISBLANK(I41),"No Value",IF(I41=0,"Solid",IF(I41=1,"Dotted",IF(I41=2,"Medium-Dashed",IF(I41=3,"LongDashed",IF(I41=4,"LongDashed Dot Dot",IF(I41=6,"Medium-Dashed Dot Dot",IF(I41=7,"Solid Medium-Dashed" ))))))))</f>
        <v>Solid</v>
      </c>
      <c r="I41" s="6">
        <v>0</v>
      </c>
      <c r="J41" s="6">
        <v>0</v>
      </c>
      <c r="K41" s="4" t="s">
        <v>323</v>
      </c>
      <c r="L41" s="5" t="s">
        <v>34</v>
      </c>
      <c r="M41" s="27" t="str">
        <f>IF(ISBLANK(A41),L41, CONCATENATE(L41,"_",A41))</f>
        <v>slab_area_C</v>
      </c>
      <c r="N41" s="27"/>
      <c r="O41" s="27" t="str">
        <f>IF(ISBLANK(A41),(CONCATENATE("''Level_Name'' = '",E41,"' AND ''Level'' = '",F41,"' AND ''Color'' = '",G41,"' AND ''Linetype'' = '",H41,"' AND ''LineWt''= '",J41,"'")),(CONCATENATE("''Level_Name'' = '",E41,"' AND ''Level'' = '",F41,"' AND ''Color'' = '",G41,"' AND ''Linetype'' = '",H41,"' AND ''LineWt''= '",J41,"' AND ''RefName'' = '",A41,"'")))</f>
        <v>''Level_Name'' = 'VA_SITE_CONC' AND ''Level'' = '14' AND ''Color'' = '4' AND ''Linetype'' = 'Solid' AND ''LineWt''= '0' AND ''RefName'' = 'C'</v>
      </c>
      <c r="P41" s="5"/>
      <c r="Q41" s="5"/>
      <c r="R41" s="5"/>
      <c r="S41" s="5"/>
      <c r="U41" s="8" t="s">
        <v>705</v>
      </c>
      <c r="V41" s="2" t="s">
        <v>706</v>
      </c>
      <c r="W41" s="25" t="s">
        <v>712</v>
      </c>
      <c r="X41" s="25" t="s">
        <v>707</v>
      </c>
      <c r="Y41" s="26" t="s">
        <v>708</v>
      </c>
      <c r="Z41" s="26" t="s">
        <v>709</v>
      </c>
      <c r="AA41" s="26" t="s">
        <v>710</v>
      </c>
      <c r="AB41" s="26" t="s">
        <v>711</v>
      </c>
    </row>
    <row r="42" spans="1:28" ht="12.75" customHeight="1" x14ac:dyDescent="0.2">
      <c r="A42" s="5" t="s">
        <v>245</v>
      </c>
      <c r="B42" s="13" t="s">
        <v>320</v>
      </c>
      <c r="C42" s="3" t="s">
        <v>541</v>
      </c>
      <c r="D42" s="5" t="s">
        <v>137</v>
      </c>
      <c r="E42" s="4" t="s">
        <v>283</v>
      </c>
      <c r="F42" s="6">
        <v>12</v>
      </c>
      <c r="G42" s="6">
        <v>4</v>
      </c>
      <c r="H42" s="9" t="str">
        <f>IF(ISBLANK(I42),"No Value",IF(I42=0,"Solid",IF(I42=1,"Dotted",IF(I42=2,"Medium-Dashed",IF(I42=3,"LongDashed",IF(I42=4,"LongDashed Dot Dot",IF(I42=6,"Medium-Dashed Dot Dot",IF(I42=7,"Solid Medium-Dashed" ))))))))</f>
        <v>Solid</v>
      </c>
      <c r="I42" s="6">
        <v>0</v>
      </c>
      <c r="J42" s="6">
        <v>0</v>
      </c>
      <c r="K42" s="4" t="s">
        <v>323</v>
      </c>
      <c r="L42" s="5" t="s">
        <v>138</v>
      </c>
      <c r="M42" s="27" t="str">
        <f>IF(ISBLANK(A42),L42, CONCATENATE(L42,"_",A42))</f>
        <v>canopy_pavilion_area_CAN</v>
      </c>
      <c r="N42" s="27"/>
      <c r="O42" s="27" t="str">
        <f>IF(ISBLANK(A42),(CONCATENATE("''Level_Name'' = '",E42,"' AND ''Level'' = '",F42,"' AND ''Color'' = '",G42,"' AND ''Linetype'' = '",H42,"' AND ''LineWt''= '",J42,"'")),(CONCATENATE("''Level_Name'' = '",E42,"' AND ''Level'' = '",F42,"' AND ''Color'' = '",G42,"' AND ''Linetype'' = '",H42,"' AND ''LineWt''= '",J42,"' AND ''RefName'' = '",A42,"'")))</f>
        <v>''Level_Name'' = 'VA_SITE_PATI' AND ''Level'' = '12' AND ''Color'' = '4' AND ''Linetype'' = 'Solid' AND ''LineWt''= '0' AND ''RefName'' = 'CAN'</v>
      </c>
      <c r="P42" s="5"/>
      <c r="Q42" s="5"/>
      <c r="R42" s="5"/>
      <c r="S42" s="5"/>
      <c r="T42" s="4" t="s">
        <v>360</v>
      </c>
      <c r="U42" s="8" t="s">
        <v>705</v>
      </c>
      <c r="V42" s="2" t="s">
        <v>706</v>
      </c>
      <c r="W42" s="25" t="s">
        <v>712</v>
      </c>
      <c r="X42" s="25" t="s">
        <v>707</v>
      </c>
      <c r="Y42" s="26" t="s">
        <v>708</v>
      </c>
      <c r="Z42" s="26" t="s">
        <v>709</v>
      </c>
      <c r="AA42" s="26" t="s">
        <v>710</v>
      </c>
      <c r="AB42" s="26" t="s">
        <v>711</v>
      </c>
    </row>
    <row r="43" spans="1:28" ht="12.75" customHeight="1" x14ac:dyDescent="0.2">
      <c r="A43" s="5" t="s">
        <v>475</v>
      </c>
      <c r="B43" s="13" t="s">
        <v>320</v>
      </c>
      <c r="C43" s="13" t="s">
        <v>350</v>
      </c>
      <c r="D43" s="5" t="s">
        <v>476</v>
      </c>
      <c r="E43" s="4" t="s">
        <v>291</v>
      </c>
      <c r="F43" s="6">
        <v>16</v>
      </c>
      <c r="G43" s="6">
        <v>5</v>
      </c>
      <c r="H43" s="9" t="str">
        <f>IF(ISBLANK(I43),"No Value",IF(I43=0,"Solid",IF(I43=1,"Dotted",IF(I43=2,"Medium-Dashed",IF(I43=3,"LongDashed",IF(I43=4,"LongDashed Dot Dot",IF(I43=6,"Medium-Dashed Dot Dot",IF(I43=7,"Solid Medium-Dashed" ))))))))</f>
        <v>Solid</v>
      </c>
      <c r="I43" s="6">
        <v>0</v>
      </c>
      <c r="J43" s="6">
        <v>0</v>
      </c>
      <c r="K43" s="4" t="s">
        <v>418</v>
      </c>
      <c r="L43" s="8" t="s">
        <v>477</v>
      </c>
      <c r="M43" s="27" t="str">
        <f>IF(ISBLANK(A43),L43, CONCATENATE(L43,"_",A43))</f>
        <v>canal_area_CANAL</v>
      </c>
      <c r="N43" s="27"/>
      <c r="O43" s="27" t="str">
        <f>IF(ISBLANK(A43),(CONCATENATE("''Level_Name'' = '",E43,"' AND ''Level'' = '",F43,"' AND ''Color'' = '",G43,"' AND ''Linetype'' = '",H43,"' AND ''LineWt''= '",J43,"'")),(CONCATENATE("''Level_Name'' = '",E43,"' AND ''Level'' = '",F43,"' AND ''Color'' = '",G43,"' AND ''Linetype'' = '",H43,"' AND ''LineWt''= '",J43,"' AND ''RefName'' = '",A43,"'")))</f>
        <v>''Level_Name'' = 'VA_SITE_MISC' AND ''Level'' = '16' AND ''Color'' = '5' AND ''Linetype'' = 'Solid' AND ''LineWt''= '0' AND ''RefName'' = 'CANAL'</v>
      </c>
      <c r="P43" s="8"/>
      <c r="Q43" s="8"/>
      <c r="R43" s="8"/>
      <c r="S43" s="8"/>
      <c r="U43" s="8" t="s">
        <v>705</v>
      </c>
      <c r="V43" s="2" t="s">
        <v>706</v>
      </c>
      <c r="W43" s="25" t="s">
        <v>712</v>
      </c>
      <c r="X43" s="25" t="s">
        <v>707</v>
      </c>
      <c r="Y43" s="26" t="s">
        <v>708</v>
      </c>
      <c r="Z43" s="26" t="s">
        <v>709</v>
      </c>
      <c r="AA43" s="26" t="s">
        <v>710</v>
      </c>
      <c r="AB43" s="26" t="s">
        <v>711</v>
      </c>
    </row>
    <row r="44" spans="1:28" ht="12.75" customHeight="1" x14ac:dyDescent="0.2">
      <c r="A44" s="5" t="s">
        <v>673</v>
      </c>
      <c r="B44" s="13" t="s">
        <v>320</v>
      </c>
      <c r="C44" s="3" t="s">
        <v>541</v>
      </c>
      <c r="D44" s="5" t="s">
        <v>674</v>
      </c>
      <c r="E44" s="4" t="s">
        <v>283</v>
      </c>
      <c r="F44" s="6">
        <v>12</v>
      </c>
      <c r="G44" s="6">
        <v>4</v>
      </c>
      <c r="H44" s="9" t="str">
        <f>IF(ISBLANK(I44),"No Value",IF(I44=0,"Solid",IF(I44=1,"Dotted",IF(I44=2,"Medium-Dashed",IF(I44=3,"LongDashed",IF(I44=4,"LongDashed Dot Dot",IF(I44=6,"Medium-Dashed Dot Dot",IF(I44=7,"Solid Medium-Dashed" ))))))))</f>
        <v>Solid</v>
      </c>
      <c r="I44" s="6">
        <v>0</v>
      </c>
      <c r="J44" s="6">
        <v>0</v>
      </c>
      <c r="K44" s="4" t="s">
        <v>323</v>
      </c>
      <c r="L44" s="5" t="s">
        <v>675</v>
      </c>
      <c r="M44" s="27" t="str">
        <f>IF(ISBLANK(A44),L44, CONCATENATE(L44,"_",A44))</f>
        <v>carport_area_CARPORT</v>
      </c>
      <c r="N44" s="27"/>
      <c r="O44" s="27" t="str">
        <f>IF(ISBLANK(A44),(CONCATENATE("''Level_Name'' = '",E44,"' AND ''Level'' = '",F44,"' AND ''Color'' = '",G44,"' AND ''Linetype'' = '",H44,"' AND ''LineWt''= '",J44,"'")),(CONCATENATE("''Level_Name'' = '",E44,"' AND ''Level'' = '",F44,"' AND ''Color'' = '",G44,"' AND ''Linetype'' = '",H44,"' AND ''LineWt''= '",J44,"' AND ''RefName'' = '",A44,"'")))</f>
        <v>''Level_Name'' = 'VA_SITE_PATI' AND ''Level'' = '12' AND ''Color'' = '4' AND ''Linetype'' = 'Solid' AND ''LineWt''= '0' AND ''RefName'' = 'CARPORT'</v>
      </c>
      <c r="P44" s="5"/>
      <c r="Q44" s="5"/>
      <c r="R44" s="5"/>
      <c r="S44" s="5"/>
      <c r="T44" s="4" t="s">
        <v>360</v>
      </c>
      <c r="U44" s="8" t="s">
        <v>705</v>
      </c>
      <c r="V44" s="2" t="s">
        <v>706</v>
      </c>
      <c r="W44" s="25" t="s">
        <v>712</v>
      </c>
      <c r="X44" s="25" t="s">
        <v>707</v>
      </c>
      <c r="Y44" s="26" t="s">
        <v>708</v>
      </c>
      <c r="Z44" s="26" t="s">
        <v>709</v>
      </c>
      <c r="AA44" s="26" t="s">
        <v>710</v>
      </c>
      <c r="AB44" s="26" t="s">
        <v>711</v>
      </c>
    </row>
    <row r="45" spans="1:28" ht="12.75" customHeight="1" x14ac:dyDescent="0.2">
      <c r="A45" s="5" t="s">
        <v>167</v>
      </c>
      <c r="B45" s="14" t="s">
        <v>239</v>
      </c>
      <c r="C45" s="13" t="s">
        <v>350</v>
      </c>
      <c r="D45" s="5" t="s">
        <v>169</v>
      </c>
      <c r="E45" s="4" t="s">
        <v>402</v>
      </c>
      <c r="F45" s="7">
        <v>31</v>
      </c>
      <c r="G45" s="7"/>
      <c r="H45" s="9" t="str">
        <f>IF(ISBLANK(I45),"No Value",IF(I45=0,"Solid",IF(I45=1,"Dotted",IF(I45=2,"Medium-Dashed",IF(I45=3,"LongDashed",IF(I45=4,"LongDashed Dot Dot",IF(I45=6,"Medium-Dashed Dot Dot",IF(I45=7,"Solid Medium-Dashed" ))))))))</f>
        <v>No Value</v>
      </c>
      <c r="I45" s="7"/>
      <c r="J45" s="7"/>
      <c r="K45" s="4" t="s">
        <v>314</v>
      </c>
      <c r="L45" s="5" t="s">
        <v>59</v>
      </c>
      <c r="M45" s="27" t="str">
        <f>IF(ISBLANK(A45),L45, CONCATENATE(L45,"_",A45))</f>
        <v>storm_sewer_inlet_point_CBX</v>
      </c>
      <c r="N45" s="27"/>
      <c r="O45" s="27" t="str">
        <f>CONCATENATE("''Level_Name'' = '",E45,"' AND ''Level'' ='",F45,"' AND ''RefName'' = '",A45,"'")</f>
        <v>''Level_Name'' = 'VA_UTIL_STRM' AND ''Level'' ='31' AND ''RefName'' = 'CBX'</v>
      </c>
      <c r="P45" s="5"/>
      <c r="Q45" s="5"/>
      <c r="R45" s="5"/>
      <c r="S45" s="5"/>
      <c r="U45" s="8" t="s">
        <v>705</v>
      </c>
      <c r="V45" s="2" t="s">
        <v>706</v>
      </c>
      <c r="W45" s="25" t="s">
        <v>712</v>
      </c>
      <c r="X45" s="25" t="s">
        <v>707</v>
      </c>
      <c r="Y45" s="26" t="s">
        <v>708</v>
      </c>
      <c r="Z45" s="26" t="s">
        <v>709</v>
      </c>
      <c r="AA45" s="26" t="s">
        <v>710</v>
      </c>
      <c r="AB45" s="26" t="s">
        <v>711</v>
      </c>
    </row>
    <row r="46" spans="1:28" ht="12.75" customHeight="1" x14ac:dyDescent="0.2">
      <c r="A46" s="5" t="s">
        <v>376</v>
      </c>
      <c r="B46" s="13" t="s">
        <v>320</v>
      </c>
      <c r="C46" s="13" t="s">
        <v>350</v>
      </c>
      <c r="D46" s="5" t="s">
        <v>382</v>
      </c>
      <c r="E46" s="4" t="s">
        <v>296</v>
      </c>
      <c r="F46" s="6">
        <v>30</v>
      </c>
      <c r="G46" s="6">
        <v>7</v>
      </c>
      <c r="H46" s="9" t="str">
        <f>IF(ISBLANK(I46),"No Value",IF(I46=0,"Solid",IF(I46=1,"Dotted",IF(I46=2,"Medium-Dashed",IF(I46=3,"LongDashed",IF(I46=4,"LongDashed Dot Dot",IF(I46=6,"Medium-Dashed Dot Dot",IF(I46=7,"Solid Medium-Dashed" ))))))))</f>
        <v>Solid</v>
      </c>
      <c r="I46" s="6">
        <v>0</v>
      </c>
      <c r="J46" s="6">
        <v>0</v>
      </c>
      <c r="K46" s="5" t="s">
        <v>416</v>
      </c>
      <c r="L46" s="5" t="s">
        <v>375</v>
      </c>
      <c r="M46" s="27" t="str">
        <f>IF(ISBLANK(A46),L46, CONCATENATE(L46,"_",A46))</f>
        <v>campground_area_CG</v>
      </c>
      <c r="N46" s="27"/>
      <c r="O46" s="27" t="str">
        <f>IF(ISBLANK(A46),(CONCATENATE("''Level_Name'' = '",E46,"' AND ''Level'' = '",F46,"' AND ''Color'' = '",G46,"' AND ''Linetype'' = '",H46,"' AND ''LineWt''= '",J46,"'")),(CONCATENATE("''Level_Name'' = '",E46,"' AND ''Level'' = '",F46,"' AND ''Color'' = '",G46,"' AND ''Linetype'' = '",H46,"' AND ''LineWt''= '",J46,"' AND ''RefName'' = '",A46,"'")))</f>
        <v>''Level_Name'' = 'VA_SITE_SPRT' AND ''Level'' = '30' AND ''Color'' = '7' AND ''Linetype'' = 'Solid' AND ''LineWt''= '0' AND ''RefName'' = 'CG'</v>
      </c>
      <c r="P46" s="5"/>
      <c r="Q46" s="5"/>
      <c r="R46" s="5"/>
      <c r="S46" s="5"/>
      <c r="U46" s="8" t="s">
        <v>705</v>
      </c>
      <c r="V46" s="2" t="s">
        <v>706</v>
      </c>
      <c r="W46" s="25" t="s">
        <v>712</v>
      </c>
      <c r="X46" s="25" t="s">
        <v>707</v>
      </c>
      <c r="Y46" s="26" t="s">
        <v>708</v>
      </c>
      <c r="Z46" s="26" t="s">
        <v>709</v>
      </c>
      <c r="AA46" s="26" t="s">
        <v>710</v>
      </c>
      <c r="AB46" s="26" t="s">
        <v>711</v>
      </c>
    </row>
    <row r="47" spans="1:28" ht="12.75" customHeight="1" x14ac:dyDescent="0.2">
      <c r="A47" s="5" t="s">
        <v>478</v>
      </c>
      <c r="B47" s="13" t="s">
        <v>320</v>
      </c>
      <c r="C47" s="13" t="s">
        <v>350</v>
      </c>
      <c r="D47" s="5" t="s">
        <v>479</v>
      </c>
      <c r="E47" s="4" t="s">
        <v>291</v>
      </c>
      <c r="F47" s="6">
        <v>16</v>
      </c>
      <c r="G47" s="6">
        <v>5</v>
      </c>
      <c r="H47" s="9" t="str">
        <f>IF(ISBLANK(I47),"No Value",IF(I47=0,"Solid",IF(I47=1,"Dotted",IF(I47=2,"Medium-Dashed",IF(I47=3,"LongDashed",IF(I47=4,"LongDashed Dot Dot",IF(I47=6,"Medium-Dashed Dot Dot",IF(I47=7,"Solid Medium-Dashed" ))))))))</f>
        <v>Solid</v>
      </c>
      <c r="I47" s="6">
        <v>0</v>
      </c>
      <c r="J47" s="6">
        <v>0</v>
      </c>
      <c r="K47" s="2" t="s">
        <v>481</v>
      </c>
      <c r="L47" s="4" t="s">
        <v>480</v>
      </c>
      <c r="M47" s="27" t="str">
        <f>IF(ISBLANK(A47),L47, CONCATENATE(L47,"_",A47))</f>
        <v>conveyor_area_CONVEYOR</v>
      </c>
      <c r="N47" s="27"/>
      <c r="O47" s="27" t="str">
        <f>IF(ISBLANK(A47),(CONCATENATE("''Level_Name'' = '",E47,"' AND ''Level'' = '",F47,"' AND ''Color'' = '",G47,"' AND ''Linetype'' = '",H47,"' AND ''LineWt''= '",J47,"'")),(CONCATENATE("''Level_Name'' = '",E47,"' AND ''Level'' = '",F47,"' AND ''Color'' = '",G47,"' AND ''Linetype'' = '",H47,"' AND ''LineWt''= '",J47,"' AND ''RefName'' = '",A47,"'")))</f>
        <v>''Level_Name'' = 'VA_SITE_MISC' AND ''Level'' = '16' AND ''Color'' = '5' AND ''Linetype'' = 'Solid' AND ''LineWt''= '0' AND ''RefName'' = 'CONVEYOR'</v>
      </c>
      <c r="U47" s="8" t="s">
        <v>705</v>
      </c>
      <c r="V47" s="2" t="s">
        <v>706</v>
      </c>
      <c r="W47" s="25" t="s">
        <v>712</v>
      </c>
      <c r="X47" s="25" t="s">
        <v>707</v>
      </c>
      <c r="Y47" s="26" t="s">
        <v>708</v>
      </c>
      <c r="Z47" s="26" t="s">
        <v>709</v>
      </c>
      <c r="AA47" s="26" t="s">
        <v>710</v>
      </c>
      <c r="AB47" s="26" t="s">
        <v>711</v>
      </c>
    </row>
    <row r="48" spans="1:28" ht="12.75" customHeight="1" x14ac:dyDescent="0.2">
      <c r="A48" s="5" t="s">
        <v>595</v>
      </c>
      <c r="B48" s="13" t="s">
        <v>320</v>
      </c>
      <c r="C48" s="13" t="s">
        <v>350</v>
      </c>
      <c r="D48" s="5" t="s">
        <v>597</v>
      </c>
      <c r="E48" s="4" t="s">
        <v>291</v>
      </c>
      <c r="F48" s="6">
        <v>16</v>
      </c>
      <c r="G48" s="6">
        <v>5</v>
      </c>
      <c r="H48" s="9" t="str">
        <f>IF(ISBLANK(I48),"No Value",IF(I48=0,"Solid",IF(I48=1,"Dotted",IF(I48=2,"Medium-Dashed",IF(I48=3,"LongDashed",IF(I48=4,"LongDashed Dot Dot",IF(I48=6,"Medium-Dashed Dot Dot",IF(I48=7,"Solid Medium-Dashed" ))))))))</f>
        <v>Solid</v>
      </c>
      <c r="I48" s="6">
        <v>0</v>
      </c>
      <c r="J48" s="6">
        <v>0</v>
      </c>
      <c r="K48" s="8" t="s">
        <v>481</v>
      </c>
      <c r="L48" s="4" t="s">
        <v>596</v>
      </c>
      <c r="M48" s="27" t="str">
        <f>IF(ISBLANK(A48),L48, CONCATENATE(L48,"_",A48))</f>
        <v>crane_area_CRANE</v>
      </c>
      <c r="N48" s="27"/>
      <c r="O48" s="27" t="str">
        <f>IF(ISBLANK(A48),(CONCATENATE("''Level_Name'' = '",E48,"' AND ''Level'' = '",F48,"' AND ''Color'' = '",G48,"' AND ''Linetype'' = '",H48,"' AND ''LineWt''= '",J48,"'")),(CONCATENATE("''Level_Name'' = '",E48,"' AND ''Level'' = '",F48,"' AND ''Color'' = '",G48,"' AND ''Linetype'' = '",H48,"' AND ''LineWt''= '",J48,"' AND ''RefName'' = '",A48,"'")))</f>
        <v>''Level_Name'' = 'VA_SITE_MISC' AND ''Level'' = '16' AND ''Color'' = '5' AND ''Linetype'' = 'Solid' AND ''LineWt''= '0' AND ''RefName'' = 'CRANE'</v>
      </c>
      <c r="U48" s="8" t="s">
        <v>705</v>
      </c>
      <c r="V48" s="2" t="s">
        <v>706</v>
      </c>
      <c r="W48" s="25" t="s">
        <v>712</v>
      </c>
      <c r="X48" s="25" t="s">
        <v>707</v>
      </c>
      <c r="Y48" s="26" t="s">
        <v>708</v>
      </c>
      <c r="Z48" s="26" t="s">
        <v>709</v>
      </c>
      <c r="AA48" s="26" t="s">
        <v>710</v>
      </c>
      <c r="AB48" s="26" t="s">
        <v>711</v>
      </c>
    </row>
    <row r="49" spans="1:28" ht="12.75" customHeight="1" x14ac:dyDescent="0.2">
      <c r="A49" s="5" t="s">
        <v>704</v>
      </c>
      <c r="B49" s="13" t="s">
        <v>320</v>
      </c>
      <c r="C49" s="13" t="s">
        <v>350</v>
      </c>
      <c r="D49" s="5" t="s">
        <v>181</v>
      </c>
      <c r="E49" s="4" t="s">
        <v>281</v>
      </c>
      <c r="F49" s="6">
        <v>9</v>
      </c>
      <c r="G49" s="6">
        <v>6</v>
      </c>
      <c r="H49" s="9" t="str">
        <f>IF(ISBLANK(I49),"No Value",IF(I49=0,"Solid",IF(I49=1,"Dotted",IF(I49=2,"Medium-Dashed",IF(I49=3,"LongDashed",IF(I49=4,"LongDashed Dot Dot",IF(I49=6,"Medium-Dashed Dot Dot",IF(I49=7,"Solid Medium-Dashed" ))))))))</f>
        <v>Solid</v>
      </c>
      <c r="I49" s="6">
        <v>0</v>
      </c>
      <c r="J49" s="6">
        <v>0</v>
      </c>
      <c r="K49" s="5" t="s">
        <v>40</v>
      </c>
      <c r="L49" s="5" t="s">
        <v>32</v>
      </c>
      <c r="M49" s="27" t="str">
        <f>IF(ISBLANK(A49),L49, CONCATENATE(L49,"_",A49))</f>
        <v>pedestrian_sidewalk_area_CRT PTH</v>
      </c>
      <c r="N49" s="27"/>
      <c r="O49" s="27" t="str">
        <f>IF(ISBLANK(A49),(CONCATENATE("''Level_Name'' = '",E49,"' AND ''Level'' = '",F49,"' AND ''Color'' = '",G49,"' AND ''Linetype'' = '",H49,"' AND ''LineWt''= '",J49,"'")),(CONCATENATE("''Level_Name'' = '",E49,"' AND ''Level'' = '",F49,"' AND ''Color'' = '",G49,"' AND ''Linetype'' = '",H49,"' AND ''LineWt''= '",J49,"' AND ''RefName'' = '",A49,"'")))</f>
        <v>''Level_Name'' = 'VA_SITE_SWLK' AND ''Level'' = '9' AND ''Color'' = '6' AND ''Linetype'' = 'Solid' AND ''LineWt''= '0' AND ''RefName'' = 'CRT PTH'</v>
      </c>
      <c r="P49" s="5"/>
      <c r="Q49" s="5"/>
      <c r="R49" s="5"/>
      <c r="S49" s="5"/>
      <c r="U49" s="8" t="s">
        <v>705</v>
      </c>
      <c r="V49" s="2" t="s">
        <v>706</v>
      </c>
      <c r="W49" s="25" t="s">
        <v>712</v>
      </c>
      <c r="X49" s="25" t="s">
        <v>707</v>
      </c>
      <c r="Y49" s="26" t="s">
        <v>708</v>
      </c>
      <c r="Z49" s="26" t="s">
        <v>709</v>
      </c>
      <c r="AA49" s="26" t="s">
        <v>710</v>
      </c>
      <c r="AB49" s="26" t="s">
        <v>711</v>
      </c>
    </row>
    <row r="50" spans="1:28" ht="12.75" customHeight="1" x14ac:dyDescent="0.2">
      <c r="A50" s="5" t="s">
        <v>695</v>
      </c>
      <c r="B50" s="13" t="s">
        <v>320</v>
      </c>
      <c r="C50" s="13" t="s">
        <v>350</v>
      </c>
      <c r="D50" s="5" t="s">
        <v>181</v>
      </c>
      <c r="E50" s="4" t="s">
        <v>281</v>
      </c>
      <c r="F50" s="6">
        <v>9</v>
      </c>
      <c r="G50" s="6">
        <v>6</v>
      </c>
      <c r="H50" s="9" t="str">
        <f>IF(ISBLANK(I50),"No Value",IF(I50=0,"Solid",IF(I50=1,"Dotted",IF(I50=2,"Medium-Dashed",IF(I50=3,"LongDashed",IF(I50=4,"LongDashed Dot Dot",IF(I50=6,"Medium-Dashed Dot Dot",IF(I50=7,"Solid Medium-Dashed" ))))))))</f>
        <v>Solid</v>
      </c>
      <c r="I50" s="6">
        <v>0</v>
      </c>
      <c r="J50" s="6">
        <v>0</v>
      </c>
      <c r="K50" s="5" t="s">
        <v>40</v>
      </c>
      <c r="L50" s="5" t="s">
        <v>32</v>
      </c>
      <c r="M50" s="27" t="str">
        <f>IF(ISBLANK(A50),L50, CONCATENATE(L50,"_",A50))</f>
        <v>pedestrian_sidewalk_area_CRT PTH DT</v>
      </c>
      <c r="N50" s="27"/>
      <c r="O50" s="27" t="str">
        <f>IF(ISBLANK(A50),(CONCATENATE("''Level_Name'' = '",E50,"' AND ''Level'' = '",F50,"' AND ''Color'' = '",G50,"' AND ''Linetype'' = '",H50,"' AND ''LineWt''= '",J50,"'")),(CONCATENATE("''Level_Name'' = '",E50,"' AND ''Level'' = '",F50,"' AND ''Color'' = '",G50,"' AND ''Linetype'' = '",H50,"' AND ''LineWt''= '",J50,"' AND ''RefName'' = '",A50,"'")))</f>
        <v>''Level_Name'' = 'VA_SITE_SWLK' AND ''Level'' = '9' AND ''Color'' = '6' AND ''Linetype'' = 'Solid' AND ''LineWt''= '0' AND ''RefName'' = 'CRT PTH DT'</v>
      </c>
      <c r="P50" s="5"/>
      <c r="Q50" s="5"/>
      <c r="R50" s="5"/>
      <c r="S50" s="5"/>
      <c r="U50" s="8" t="s">
        <v>705</v>
      </c>
      <c r="V50" s="2" t="s">
        <v>706</v>
      </c>
      <c r="W50" s="25" t="s">
        <v>712</v>
      </c>
      <c r="X50" s="25" t="s">
        <v>707</v>
      </c>
      <c r="Y50" s="26" t="s">
        <v>708</v>
      </c>
      <c r="Z50" s="26" t="s">
        <v>709</v>
      </c>
      <c r="AA50" s="26" t="s">
        <v>710</v>
      </c>
      <c r="AB50" s="26" t="s">
        <v>711</v>
      </c>
    </row>
    <row r="51" spans="1:28" ht="12.75" customHeight="1" x14ac:dyDescent="0.2">
      <c r="A51" s="4" t="s">
        <v>447</v>
      </c>
      <c r="B51" s="13" t="s">
        <v>320</v>
      </c>
      <c r="C51" s="13" t="s">
        <v>350</v>
      </c>
      <c r="D51" s="4" t="s">
        <v>448</v>
      </c>
      <c r="E51" s="4" t="s">
        <v>294</v>
      </c>
      <c r="F51" s="12">
        <v>14</v>
      </c>
      <c r="G51" s="12">
        <v>4</v>
      </c>
      <c r="H51" s="9" t="str">
        <f>IF(ISBLANK(I51),"No Value",IF(I51=0,"Solid",IF(I51=1,"Dotted",IF(I51=2,"Medium-Dashed",IF(I51=3,"LongDashed",IF(I51=4,"LongDashed Dot Dot",IF(I51=6,"Medium-Dashed Dot Dot",IF(I51=7,"Solid Medium-Dashed" ))))))))</f>
        <v>Medium-Dashed</v>
      </c>
      <c r="I51" s="12">
        <v>2</v>
      </c>
      <c r="J51" s="6">
        <v>0</v>
      </c>
      <c r="K51" s="4" t="s">
        <v>314</v>
      </c>
      <c r="L51" s="4" t="s">
        <v>446</v>
      </c>
      <c r="M51" s="27" t="str">
        <f>IF(ISBLANK(A51),L51, CONCATENATE(L51,"_",A51))</f>
        <v>storm_culvert_area_CS</v>
      </c>
      <c r="N51" s="27"/>
      <c r="O51" s="27" t="str">
        <f>IF(ISBLANK(A51),(CONCATENATE("''Level_Name'' = '",E51,"' AND ''Level'' = '",F51,"' AND ''Color'' = '",G51,"' AND ''Linetype'' = '",H51,"' AND ''LineWt''= '",J51,"'")),(CONCATENATE("''Level_Name'' = '",E51,"' AND ''Level'' = '",F51,"' AND ''Color'' = '",G51,"' AND ''Linetype'' = '",H51,"' AND ''LineWt''= '",J51,"' AND ''RefName'' = '",A51,"'")))</f>
        <v>''Level_Name'' = 'VA_SITE_CLVT' AND ''Level'' = '14' AND ''Color'' = '4' AND ''Linetype'' = 'Medium-Dashed' AND ''LineWt''= '0' AND ''RefName'' = 'CS'</v>
      </c>
      <c r="U51" s="8" t="s">
        <v>705</v>
      </c>
      <c r="V51" s="2" t="s">
        <v>706</v>
      </c>
      <c r="W51" s="25" t="s">
        <v>712</v>
      </c>
      <c r="X51" s="25" t="s">
        <v>707</v>
      </c>
      <c r="Y51" s="26" t="s">
        <v>708</v>
      </c>
      <c r="Z51" s="26" t="s">
        <v>709</v>
      </c>
      <c r="AA51" s="26" t="s">
        <v>710</v>
      </c>
      <c r="AB51" s="26" t="s">
        <v>711</v>
      </c>
    </row>
    <row r="52" spans="1:28" ht="12.75" customHeight="1" x14ac:dyDescent="0.2">
      <c r="A52" s="5" t="s">
        <v>604</v>
      </c>
      <c r="B52" s="14" t="s">
        <v>239</v>
      </c>
      <c r="C52" s="13" t="s">
        <v>350</v>
      </c>
      <c r="D52" s="4" t="s">
        <v>122</v>
      </c>
      <c r="E52" s="4" t="s">
        <v>294</v>
      </c>
      <c r="F52" s="12">
        <v>44</v>
      </c>
      <c r="G52" s="12"/>
      <c r="H52" s="9" t="str">
        <f>IF(ISBLANK(I52),"No Value",IF(I52=0,"Solid",IF(I52=1,"Dotted",IF(I52=2,"Medium-Dashed",IF(I52=3,"LongDashed",IF(I52=4,"LongDashed Dot Dot",IF(I52=6,"Medium-Dashed Dot Dot",IF(I52=7,"Solid Medium-Dashed" ))))))))</f>
        <v>No Value</v>
      </c>
      <c r="I52" s="12"/>
      <c r="J52" s="6"/>
      <c r="K52" s="4" t="s">
        <v>314</v>
      </c>
      <c r="L52" s="4" t="s">
        <v>605</v>
      </c>
      <c r="M52" s="27" t="str">
        <f>IF(ISBLANK(A52),L52, CONCATENATE(L52,"_",A52))</f>
        <v>storm_culvert_point_CULVT</v>
      </c>
      <c r="N52" s="27"/>
      <c r="O52" s="27" t="str">
        <f>CONCATENATE("''Level_Name'' = '",E52,"' AND ''Level'' ='",F52,"' AND ''RefName'' = '",A52,"'")</f>
        <v>''Level_Name'' = 'VA_SITE_CLVT' AND ''Level'' ='44' AND ''RefName'' = 'CULVT'</v>
      </c>
      <c r="U52" s="8" t="s">
        <v>705</v>
      </c>
      <c r="V52" s="2" t="s">
        <v>706</v>
      </c>
      <c r="W52" s="25" t="s">
        <v>712</v>
      </c>
      <c r="X52" s="25" t="s">
        <v>707</v>
      </c>
      <c r="Y52" s="26" t="s">
        <v>708</v>
      </c>
      <c r="Z52" s="26" t="s">
        <v>709</v>
      </c>
      <c r="AA52" s="26" t="s">
        <v>710</v>
      </c>
      <c r="AB52" s="26" t="s">
        <v>711</v>
      </c>
    </row>
    <row r="53" spans="1:28" ht="12.75" customHeight="1" x14ac:dyDescent="0.2">
      <c r="A53" s="5" t="s">
        <v>5</v>
      </c>
      <c r="B53" s="13" t="s">
        <v>320</v>
      </c>
      <c r="C53" s="13" t="s">
        <v>350</v>
      </c>
      <c r="D53" s="5" t="s">
        <v>6</v>
      </c>
      <c r="E53" s="4" t="s">
        <v>278</v>
      </c>
      <c r="F53" s="6">
        <v>6</v>
      </c>
      <c r="G53" s="6">
        <v>6</v>
      </c>
      <c r="H53" s="9" t="str">
        <f>IF(ISBLANK(I53),"No Value",IF(I53=0,"Solid",IF(I53=1,"Dotted",IF(I53=2,"Medium-Dashed",IF(I53=3,"LongDashed",IF(I53=4,"LongDashed Dot Dot",IF(I53=6,"Medium-Dashed Dot Dot",IF(I53=7,"Solid Medium-Dashed" ))))))))</f>
        <v>LongDashed</v>
      </c>
      <c r="I53" s="6">
        <v>3</v>
      </c>
      <c r="J53" s="6">
        <v>0</v>
      </c>
      <c r="K53" s="5" t="s">
        <v>39</v>
      </c>
      <c r="L53" s="5" t="s">
        <v>30</v>
      </c>
      <c r="M53" s="27" t="str">
        <f>IF(ISBLANK(A53),L53, CONCATENATE(L53,"_",A53))</f>
        <v>vehicle_driveway_area_DA</v>
      </c>
      <c r="N53" s="27"/>
      <c r="O53" s="27" t="str">
        <f>IF(ISBLANK(A53),(CONCATENATE("''Level_Name'' = '",E53,"' AND ''Level'' = '",F53,"' AND ''Color'' = '",G53,"' AND ''Linetype'' = '",H53,"' AND ''LineWt''= '",J53,"'")),(CONCATENATE("''Level_Name'' = '",E53,"' AND ''Level'' = '",F53,"' AND ''Color'' = '",G53,"' AND ''Linetype'' = '",H53,"' AND ''LineWt''= '",J53,"' AND ''RefName'' = '",A53,"'")))</f>
        <v>''Level_Name'' = 'VA_SITE_DWAY' AND ''Level'' = '6' AND ''Color'' = '6' AND ''Linetype'' = 'LongDashed' AND ''LineWt''= '0' AND ''RefName'' = 'DA'</v>
      </c>
      <c r="P53" s="5"/>
      <c r="Q53" s="5"/>
      <c r="R53" s="5"/>
      <c r="S53" s="5"/>
      <c r="U53" s="8" t="s">
        <v>705</v>
      </c>
      <c r="V53" s="2" t="s">
        <v>706</v>
      </c>
      <c r="W53" s="25" t="s">
        <v>712</v>
      </c>
      <c r="X53" s="25" t="s">
        <v>707</v>
      </c>
      <c r="Y53" s="26" t="s">
        <v>708</v>
      </c>
      <c r="Z53" s="26" t="s">
        <v>709</v>
      </c>
      <c r="AA53" s="26" t="s">
        <v>710</v>
      </c>
      <c r="AB53" s="26" t="s">
        <v>711</v>
      </c>
    </row>
    <row r="54" spans="1:28" ht="12.75" customHeight="1" x14ac:dyDescent="0.2">
      <c r="A54" s="5" t="s">
        <v>377</v>
      </c>
      <c r="B54" s="13" t="s">
        <v>320</v>
      </c>
      <c r="C54" s="13" t="s">
        <v>350</v>
      </c>
      <c r="D54" s="5" t="s">
        <v>378</v>
      </c>
      <c r="E54" s="4" t="s">
        <v>398</v>
      </c>
      <c r="F54" s="6">
        <v>26</v>
      </c>
      <c r="G54" s="6"/>
      <c r="H54" s="9" t="str">
        <f>IF(ISBLANK(I54),"No Value",IF(I54=0,"Solid",IF(I54=1,"Dotted",IF(I54=2,"Medium-Dashed",IF(I54=3,"LongDashed",IF(I54=4,"LongDashed Dot Dot",IF(I54=6,"Medium-Dashed Dot Dot",IF(I54=7,"Solid Medium-Dashed" ))))))))</f>
        <v>No Value</v>
      </c>
      <c r="I54" s="6"/>
      <c r="J54" s="6"/>
      <c r="K54" s="5" t="s">
        <v>262</v>
      </c>
      <c r="L54" s="8" t="s">
        <v>379</v>
      </c>
      <c r="M54" s="27" t="str">
        <f>IF(ISBLANK(A54),L54, CONCATENATE(L54,"_",A54))</f>
        <v>dam_area_DAM</v>
      </c>
      <c r="N54" s="27"/>
      <c r="O54" s="27" t="str">
        <f>CONCATENATE("''Level_Name'' = '",E54,"' AND ''Level'' ='",F54,"' AND ''RefName'' = '",A54,"'")</f>
        <v>''Level_Name'' = 'VA_UTIL_IRRI' AND ''Level'' ='26' AND ''RefName'' = 'DAM'</v>
      </c>
      <c r="P54" s="8"/>
      <c r="Q54" s="8"/>
      <c r="R54" s="8"/>
      <c r="S54" s="8"/>
      <c r="U54" s="8" t="s">
        <v>705</v>
      </c>
      <c r="V54" s="2" t="s">
        <v>706</v>
      </c>
      <c r="W54" s="25" t="s">
        <v>712</v>
      </c>
      <c r="X54" s="25" t="s">
        <v>707</v>
      </c>
      <c r="Y54" s="26" t="s">
        <v>708</v>
      </c>
      <c r="Z54" s="26" t="s">
        <v>709</v>
      </c>
      <c r="AA54" s="26" t="s">
        <v>710</v>
      </c>
      <c r="AB54" s="26" t="s">
        <v>711</v>
      </c>
    </row>
    <row r="55" spans="1:28" ht="12.75" customHeight="1" x14ac:dyDescent="0.2">
      <c r="A55" s="5" t="s">
        <v>7</v>
      </c>
      <c r="B55" s="13" t="s">
        <v>320</v>
      </c>
      <c r="C55" s="13" t="s">
        <v>350</v>
      </c>
      <c r="D55" s="5" t="s">
        <v>8</v>
      </c>
      <c r="E55" s="4" t="s">
        <v>278</v>
      </c>
      <c r="F55" s="6">
        <v>6</v>
      </c>
      <c r="G55" s="6">
        <v>6</v>
      </c>
      <c r="H55" s="9" t="str">
        <f>IF(ISBLANK(I55),"No Value",IF(I55=0,"Solid",IF(I55=1,"Dotted",IF(I55=2,"Medium-Dashed",IF(I55=3,"LongDashed",IF(I55=4,"LongDashed Dot Dot",IF(I55=6,"Medium-Dashed Dot Dot",IF(I55=7,"Solid Medium-Dashed" ))))))))</f>
        <v>LongDashed</v>
      </c>
      <c r="I55" s="6">
        <v>3</v>
      </c>
      <c r="J55" s="6">
        <v>0</v>
      </c>
      <c r="K55" s="5" t="s">
        <v>39</v>
      </c>
      <c r="L55" s="5" t="s">
        <v>30</v>
      </c>
      <c r="M55" s="27" t="str">
        <f>IF(ISBLANK(A55),L55, CONCATENATE(L55,"_",A55))</f>
        <v>vehicle_driveway_area_DC</v>
      </c>
      <c r="N55" s="27"/>
      <c r="O55" s="27" t="str">
        <f>IF(ISBLANK(A55),(CONCATENATE("''Level_Name'' = '",E55,"' AND ''Level'' = '",F55,"' AND ''Color'' = '",G55,"' AND ''Linetype'' = '",H55,"' AND ''LineWt''= '",J55,"'")),(CONCATENATE("''Level_Name'' = '",E55,"' AND ''Level'' = '",F55,"' AND ''Color'' = '",G55,"' AND ''Linetype'' = '",H55,"' AND ''LineWt''= '",J55,"' AND ''RefName'' = '",A55,"'")))</f>
        <v>''Level_Name'' = 'VA_SITE_DWAY' AND ''Level'' = '6' AND ''Color'' = '6' AND ''Linetype'' = 'LongDashed' AND ''LineWt''= '0' AND ''RefName'' = 'DC'</v>
      </c>
      <c r="P55" s="5"/>
      <c r="Q55" s="5"/>
      <c r="R55" s="5"/>
      <c r="S55" s="5"/>
      <c r="U55" s="8" t="s">
        <v>705</v>
      </c>
      <c r="V55" s="2" t="s">
        <v>706</v>
      </c>
      <c r="W55" s="25" t="s">
        <v>712</v>
      </c>
      <c r="X55" s="25" t="s">
        <v>707</v>
      </c>
      <c r="Y55" s="26" t="s">
        <v>708</v>
      </c>
      <c r="Z55" s="26" t="s">
        <v>709</v>
      </c>
      <c r="AA55" s="26" t="s">
        <v>710</v>
      </c>
      <c r="AB55" s="26" t="s">
        <v>711</v>
      </c>
    </row>
    <row r="56" spans="1:28" ht="12.75" customHeight="1" x14ac:dyDescent="0.2">
      <c r="A56" s="5" t="s">
        <v>9</v>
      </c>
      <c r="B56" s="13" t="s">
        <v>320</v>
      </c>
      <c r="C56" s="13" t="s">
        <v>350</v>
      </c>
      <c r="D56" s="5" t="s">
        <v>10</v>
      </c>
      <c r="E56" s="4" t="s">
        <v>278</v>
      </c>
      <c r="F56" s="6">
        <v>6</v>
      </c>
      <c r="G56" s="6">
        <v>6</v>
      </c>
      <c r="H56" s="9" t="str">
        <f>IF(ISBLANK(I56),"No Value",IF(I56=0,"Solid",IF(I56=1,"Dotted",IF(I56=2,"Medium-Dashed",IF(I56=3,"LongDashed",IF(I56=4,"LongDashed Dot Dot",IF(I56=6,"Medium-Dashed Dot Dot",IF(I56=7,"Solid Medium-Dashed" ))))))))</f>
        <v>LongDashed</v>
      </c>
      <c r="I56" s="6">
        <v>3</v>
      </c>
      <c r="J56" s="6">
        <v>0</v>
      </c>
      <c r="K56" s="5" t="s">
        <v>39</v>
      </c>
      <c r="L56" s="5" t="s">
        <v>30</v>
      </c>
      <c r="M56" s="27" t="str">
        <f>IF(ISBLANK(A56),L56, CONCATENATE(L56,"_",A56))</f>
        <v>vehicle_driveway_area_DDT</v>
      </c>
      <c r="N56" s="27"/>
      <c r="O56" s="27" t="str">
        <f>IF(ISBLANK(A56),(CONCATENATE("''Level_Name'' = '",E56,"' AND ''Level'' = '",F56,"' AND ''Color'' = '",G56,"' AND ''Linetype'' = '",H56,"' AND ''LineWt''= '",J56,"'")),(CONCATENATE("''Level_Name'' = '",E56,"' AND ''Level'' = '",F56,"' AND ''Color'' = '",G56,"' AND ''Linetype'' = '",H56,"' AND ''LineWt''= '",J56,"' AND ''RefName'' = '",A56,"'")))</f>
        <v>''Level_Name'' = 'VA_SITE_DWAY' AND ''Level'' = '6' AND ''Color'' = '6' AND ''Linetype'' = 'LongDashed' AND ''LineWt''= '0' AND ''RefName'' = 'DDT'</v>
      </c>
      <c r="P56" s="5"/>
      <c r="Q56" s="5"/>
      <c r="R56" s="5"/>
      <c r="S56" s="5"/>
      <c r="U56" s="8" t="s">
        <v>705</v>
      </c>
      <c r="V56" s="2" t="s">
        <v>706</v>
      </c>
      <c r="W56" s="25" t="s">
        <v>712</v>
      </c>
      <c r="X56" s="25" t="s">
        <v>707</v>
      </c>
      <c r="Y56" s="26" t="s">
        <v>708</v>
      </c>
      <c r="Z56" s="26" t="s">
        <v>709</v>
      </c>
      <c r="AA56" s="26" t="s">
        <v>710</v>
      </c>
      <c r="AB56" s="26" t="s">
        <v>711</v>
      </c>
    </row>
    <row r="57" spans="1:28" ht="12.75" customHeight="1" x14ac:dyDescent="0.2">
      <c r="A57" s="5" t="s">
        <v>11</v>
      </c>
      <c r="B57" s="13" t="s">
        <v>320</v>
      </c>
      <c r="C57" s="13" t="s">
        <v>350</v>
      </c>
      <c r="D57" s="5" t="s">
        <v>107</v>
      </c>
      <c r="E57" s="4" t="s">
        <v>283</v>
      </c>
      <c r="F57" s="6">
        <v>12</v>
      </c>
      <c r="G57" s="6">
        <v>4</v>
      </c>
      <c r="H57" s="9" t="str">
        <f>IF(ISBLANK(I57),"No Value",IF(I57=0,"Solid",IF(I57=1,"Dotted",IF(I57=2,"Medium-Dashed",IF(I57=3,"LongDashed",IF(I57=4,"LongDashed Dot Dot",IF(I57=6,"Medium-Dashed Dot Dot",IF(I57=7,"Solid Medium-Dashed" ))))))))</f>
        <v>Solid</v>
      </c>
      <c r="I57" s="6">
        <v>0</v>
      </c>
      <c r="J57" s="6">
        <v>0</v>
      </c>
      <c r="K57" s="5" t="s">
        <v>41</v>
      </c>
      <c r="L57" s="5" t="s">
        <v>37</v>
      </c>
      <c r="M57" s="27" t="str">
        <f>IF(ISBLANK(A57),L57, CONCATENATE(L57,"_",A57))</f>
        <v>miscellaneous_feature_area_DECK</v>
      </c>
      <c r="N57" s="27"/>
      <c r="O57" s="27" t="str">
        <f>IF(ISBLANK(A57),(CONCATENATE("''Level_Name'' = '",E57,"' AND ''Level'' = '",F57,"' AND ''Color'' = '",G57,"' AND ''Linetype'' = '",H57,"' AND ''LineWt''= '",J57,"'")),(CONCATENATE("''Level_Name'' = '",E57,"' AND ''Level'' = '",F57,"' AND ''Color'' = '",G57,"' AND ''Linetype'' = '",H57,"' AND ''LineWt''= '",J57,"' AND ''RefName'' = '",A57,"'")))</f>
        <v>''Level_Name'' = 'VA_SITE_PATI' AND ''Level'' = '12' AND ''Color'' = '4' AND ''Linetype'' = 'Solid' AND ''LineWt''= '0' AND ''RefName'' = 'DECK'</v>
      </c>
      <c r="P57" s="5"/>
      <c r="Q57" s="5"/>
      <c r="R57" s="5"/>
      <c r="S57" s="5"/>
      <c r="U57" s="8" t="s">
        <v>705</v>
      </c>
      <c r="V57" s="2" t="s">
        <v>706</v>
      </c>
      <c r="W57" s="25" t="s">
        <v>712</v>
      </c>
      <c r="X57" s="25" t="s">
        <v>707</v>
      </c>
      <c r="Y57" s="26" t="s">
        <v>708</v>
      </c>
      <c r="Z57" s="26" t="s">
        <v>709</v>
      </c>
      <c r="AA57" s="26" t="s">
        <v>710</v>
      </c>
      <c r="AB57" s="26" t="s">
        <v>711</v>
      </c>
    </row>
    <row r="58" spans="1:28" ht="12.75" customHeight="1" x14ac:dyDescent="0.2">
      <c r="A58" s="4" t="s">
        <v>646</v>
      </c>
      <c r="B58" s="13" t="s">
        <v>320</v>
      </c>
      <c r="C58" s="4" t="s">
        <v>350</v>
      </c>
      <c r="D58" s="4" t="s">
        <v>264</v>
      </c>
      <c r="E58" s="4" t="s">
        <v>402</v>
      </c>
      <c r="F58" s="4">
        <v>31</v>
      </c>
      <c r="G58" s="4">
        <v>3</v>
      </c>
      <c r="H58" s="9" t="str">
        <f>IF(ISBLANK(I58),"No Value",IF(I58=0,"Solid",IF(I58=1,"Dotted",IF(I58=2,"Medium-Dashed",IF(I58=3,"LongDashed",IF(I58=4,"LongDashed Dot Dot",IF(I58=6,"Medium-Dashed Dot Dot",IF(I58=7,"Solid Medium-Dashed" ))))))))</f>
        <v>Solid</v>
      </c>
      <c r="I58" s="4">
        <v>0</v>
      </c>
      <c r="J58" s="4">
        <v>0</v>
      </c>
      <c r="K58" s="4" t="s">
        <v>262</v>
      </c>
      <c r="L58" s="4" t="s">
        <v>263</v>
      </c>
      <c r="M58" s="27" t="str">
        <f>IF(ISBLANK(A58),L58, CONCATENATE(L58,"_",A58))</f>
        <v>gravity_drain_area_DI</v>
      </c>
      <c r="N58" s="27"/>
      <c r="O58" s="27" t="str">
        <f>IF(ISBLANK(A58),(CONCATENATE("''Level_Name'' = '",E58,"' AND ''Level'' = '",F58,"' AND ''Color'' = '",G58,"' AND ''Linetype'' = '",H58,"' AND ''LineWt''= '",J58,"'")),(CONCATENATE("''Level_Name'' = '",E58,"' AND ''Level'' = '",F58,"' AND ''Color'' = '",G58,"' AND ''Linetype'' = '",H58,"' AND ''LineWt''= '",J58,"' AND ''RefName'' = '",A58,"'")))</f>
        <v>''Level_Name'' = 'VA_UTIL_STRM' AND ''Level'' = '31' AND ''Color'' = '3' AND ''Linetype'' = 'Solid' AND ''LineWt''= '0' AND ''RefName'' = 'DI'</v>
      </c>
      <c r="U58" s="8" t="s">
        <v>705</v>
      </c>
      <c r="V58" s="2" t="s">
        <v>706</v>
      </c>
      <c r="W58" s="25" t="s">
        <v>712</v>
      </c>
      <c r="X58" s="25" t="s">
        <v>707</v>
      </c>
      <c r="Y58" s="26" t="s">
        <v>708</v>
      </c>
      <c r="Z58" s="26" t="s">
        <v>709</v>
      </c>
      <c r="AA58" s="26" t="s">
        <v>710</v>
      </c>
      <c r="AB58" s="26" t="s">
        <v>711</v>
      </c>
    </row>
    <row r="59" spans="1:28" s="8" customFormat="1" ht="12.75" customHeight="1" x14ac:dyDescent="0.2">
      <c r="A59" s="5" t="s">
        <v>66</v>
      </c>
      <c r="B59" s="13" t="s">
        <v>320</v>
      </c>
      <c r="C59" s="13" t="s">
        <v>350</v>
      </c>
      <c r="D59" s="5" t="s">
        <v>104</v>
      </c>
      <c r="E59" s="4" t="s">
        <v>291</v>
      </c>
      <c r="F59" s="6">
        <v>16</v>
      </c>
      <c r="G59" s="6">
        <v>5</v>
      </c>
      <c r="H59" s="9" t="str">
        <f>IF(ISBLANK(I59),"No Value",IF(I59=0,"Solid",IF(I59=1,"Dotted",IF(I59=2,"Medium-Dashed",IF(I59=3,"LongDashed",IF(I59=4,"LongDashed Dot Dot",IF(I59=6,"Medium-Dashed Dot Dot",IF(I59=7,"Solid Medium-Dashed" ))))))))</f>
        <v>Solid</v>
      </c>
      <c r="I59" s="6">
        <v>0</v>
      </c>
      <c r="J59" s="6">
        <v>0</v>
      </c>
      <c r="K59" s="5" t="s">
        <v>209</v>
      </c>
      <c r="L59" s="8" t="s">
        <v>208</v>
      </c>
      <c r="M59" s="27" t="str">
        <f>IF(ISBLANK(A59),L59, CONCATENATE(L59,"_",A59))</f>
        <v>comm_antenna_area_DISH</v>
      </c>
      <c r="N59" s="27"/>
      <c r="O59" s="27" t="str">
        <f>IF(ISBLANK(A59),(CONCATENATE("''Level_Name'' = '",E59,"' AND ''Level'' = '",F59,"' AND ''Color'' = '",G59,"' AND ''Linetype'' = '",H59,"' AND ''LineWt''= '",J59,"'")),(CONCATENATE("''Level_Name'' = '",E59,"' AND ''Level'' = '",F59,"' AND ''Color'' = '",G59,"' AND ''Linetype'' = '",H59,"' AND ''LineWt''= '",J59,"' AND ''RefName'' = '",A59,"'")))</f>
        <v>''Level_Name'' = 'VA_SITE_MISC' AND ''Level'' = '16' AND ''Color'' = '5' AND ''Linetype'' = 'Solid' AND ''LineWt''= '0' AND ''RefName'' = 'DISH'</v>
      </c>
      <c r="T59" s="4"/>
      <c r="U59" s="8" t="s">
        <v>705</v>
      </c>
      <c r="V59" s="2" t="s">
        <v>706</v>
      </c>
      <c r="W59" s="25" t="s">
        <v>712</v>
      </c>
      <c r="X59" s="25" t="s">
        <v>707</v>
      </c>
      <c r="Y59" s="26" t="s">
        <v>708</v>
      </c>
      <c r="Z59" s="26" t="s">
        <v>709</v>
      </c>
      <c r="AA59" s="26" t="s">
        <v>710</v>
      </c>
      <c r="AB59" s="26" t="s">
        <v>711</v>
      </c>
    </row>
    <row r="60" spans="1:28" s="8" customFormat="1" ht="12.75" customHeight="1" x14ac:dyDescent="0.2">
      <c r="A60" s="5" t="s">
        <v>460</v>
      </c>
      <c r="B60" s="13" t="s">
        <v>320</v>
      </c>
      <c r="C60" s="13" t="s">
        <v>350</v>
      </c>
      <c r="D60" s="5" t="s">
        <v>461</v>
      </c>
      <c r="E60" s="4" t="s">
        <v>291</v>
      </c>
      <c r="F60" s="6">
        <v>16</v>
      </c>
      <c r="G60" s="6">
        <v>5</v>
      </c>
      <c r="H60" s="9" t="str">
        <f>IF(ISBLANK(I60),"No Value",IF(I60=0,"Solid",IF(I60=1,"Dotted",IF(I60=2,"Medium-Dashed",IF(I60=3,"LongDashed",IF(I60=4,"LongDashed Dot Dot",IF(I60=6,"Medium-Dashed Dot Dot",IF(I60=7,"Solid Medium-Dashed" ))))))))</f>
        <v>Solid</v>
      </c>
      <c r="I60" s="6">
        <v>0</v>
      </c>
      <c r="J60" s="6">
        <v>0</v>
      </c>
      <c r="K60" s="5" t="s">
        <v>416</v>
      </c>
      <c r="L60" s="8" t="s">
        <v>462</v>
      </c>
      <c r="M60" s="27" t="str">
        <f>IF(ISBLANK(A60),L60, CONCATENATE(L60,"_",A60))</f>
        <v>boating_area_DOCK</v>
      </c>
      <c r="N60" s="27"/>
      <c r="O60" s="27" t="str">
        <f>IF(ISBLANK(A60),(CONCATENATE("''Level_Name'' = '",E60,"' AND ''Level'' = '",F60,"' AND ''Color'' = '",G60,"' AND ''Linetype'' = '",H60,"' AND ''LineWt''= '",J60,"'")),(CONCATENATE("''Level_Name'' = '",E60,"' AND ''Level'' = '",F60,"' AND ''Color'' = '",G60,"' AND ''Linetype'' = '",H60,"' AND ''LineWt''= '",J60,"' AND ''RefName'' = '",A60,"'")))</f>
        <v>''Level_Name'' = 'VA_SITE_MISC' AND ''Level'' = '16' AND ''Color'' = '5' AND ''Linetype'' = 'Solid' AND ''LineWt''= '0' AND ''RefName'' = 'DOCK'</v>
      </c>
      <c r="T60" s="4"/>
      <c r="U60" s="8" t="s">
        <v>705</v>
      </c>
      <c r="V60" s="2" t="s">
        <v>706</v>
      </c>
      <c r="W60" s="25" t="s">
        <v>712</v>
      </c>
      <c r="X60" s="25" t="s">
        <v>707</v>
      </c>
      <c r="Y60" s="26" t="s">
        <v>708</v>
      </c>
      <c r="Z60" s="26" t="s">
        <v>709</v>
      </c>
      <c r="AA60" s="26" t="s">
        <v>710</v>
      </c>
      <c r="AB60" s="26" t="s">
        <v>711</v>
      </c>
    </row>
    <row r="61" spans="1:28" ht="12.75" customHeight="1" x14ac:dyDescent="0.2">
      <c r="A61" s="5" t="s">
        <v>520</v>
      </c>
      <c r="B61" s="13" t="s">
        <v>320</v>
      </c>
      <c r="C61" s="13" t="s">
        <v>350</v>
      </c>
      <c r="D61" s="5" t="s">
        <v>521</v>
      </c>
      <c r="E61" s="4" t="s">
        <v>291</v>
      </c>
      <c r="F61" s="6">
        <v>16</v>
      </c>
      <c r="G61" s="6">
        <v>5</v>
      </c>
      <c r="H61" s="9" t="str">
        <f>IF(ISBLANK(I61),"No Value",IF(I61=0,"Solid",IF(I61=1,"Dotted",IF(I61=2,"Medium-Dashed",IF(I61=3,"LongDashed",IF(I61=4,"LongDashed Dot Dot",IF(I61=6,"Medium-Dashed Dot Dot",IF(I61=7,"Solid Medium-Dashed" ))))))))</f>
        <v>Solid</v>
      </c>
      <c r="I61" s="6">
        <v>0</v>
      </c>
      <c r="J61" s="6">
        <v>0</v>
      </c>
      <c r="K61" s="8" t="s">
        <v>598</v>
      </c>
      <c r="L61" s="8" t="s">
        <v>547</v>
      </c>
      <c r="M61" s="27" t="str">
        <f>IF(ISBLANK(A61),L61, CONCATENATE(L61,"_",A61))</f>
        <v>drydock_area_DRYDOCK</v>
      </c>
      <c r="N61" s="27"/>
      <c r="O61" s="27" t="str">
        <f>IF(ISBLANK(A61),(CONCATENATE("''Level_Name'' = '",E61,"' AND ''Level'' = '",F61,"' AND ''Color'' = '",G61,"' AND ''Linetype'' = '",H61,"' AND ''LineWt''= '",J61,"'")),(CONCATENATE("''Level_Name'' = '",E61,"' AND ''Level'' = '",F61,"' AND ''Color'' = '",G61,"' AND ''Linetype'' = '",H61,"' AND ''LineWt''= '",J61,"' AND ''RefName'' = '",A61,"'")))</f>
        <v>''Level_Name'' = 'VA_SITE_MISC' AND ''Level'' = '16' AND ''Color'' = '5' AND ''Linetype'' = 'Solid' AND ''LineWt''= '0' AND ''RefName'' = 'DRYDOCK'</v>
      </c>
      <c r="P61" s="8"/>
      <c r="Q61" s="8"/>
      <c r="R61" s="8"/>
      <c r="S61" s="8"/>
      <c r="U61" s="8" t="s">
        <v>705</v>
      </c>
      <c r="V61" s="2" t="s">
        <v>706</v>
      </c>
      <c r="W61" s="25" t="s">
        <v>712</v>
      </c>
      <c r="X61" s="25" t="s">
        <v>707</v>
      </c>
      <c r="Y61" s="26" t="s">
        <v>708</v>
      </c>
      <c r="Z61" s="26" t="s">
        <v>709</v>
      </c>
      <c r="AA61" s="26" t="s">
        <v>710</v>
      </c>
      <c r="AB61" s="26" t="s">
        <v>711</v>
      </c>
    </row>
    <row r="62" spans="1:28" ht="12.75" customHeight="1" x14ac:dyDescent="0.2">
      <c r="A62" s="5" t="s">
        <v>67</v>
      </c>
      <c r="B62" s="13" t="s">
        <v>320</v>
      </c>
      <c r="C62" s="13" t="s">
        <v>350</v>
      </c>
      <c r="D62" s="5" t="s">
        <v>76</v>
      </c>
      <c r="E62" s="4" t="s">
        <v>291</v>
      </c>
      <c r="F62" s="7">
        <v>16</v>
      </c>
      <c r="G62" s="7">
        <v>5</v>
      </c>
      <c r="H62" s="9" t="str">
        <f>IF(ISBLANK(I62),"No Value",IF(I62=0,"Solid",IF(I62=1,"Dotted",IF(I62=2,"Medium-Dashed",IF(I62=3,"LongDashed",IF(I62=4,"LongDashed Dot Dot",IF(I62=6,"Medium-Dashed Dot Dot",IF(I62=7,"Solid Medium-Dashed" ))))))))</f>
        <v>Solid</v>
      </c>
      <c r="I62" s="7">
        <v>0</v>
      </c>
      <c r="J62" s="6">
        <v>0</v>
      </c>
      <c r="K62" s="4" t="s">
        <v>41</v>
      </c>
      <c r="L62" s="4" t="s">
        <v>37</v>
      </c>
      <c r="M62" s="27" t="str">
        <f>IF(ISBLANK(A62),L62, CONCATENATE(L62,"_",A62))</f>
        <v>miscellaneous_feature_area_EW</v>
      </c>
      <c r="N62" s="27"/>
      <c r="O62" s="27" t="str">
        <f>IF(ISBLANK(A62),(CONCATENATE("''Level_Name'' = '",E62,"' AND ''Level'' = '",F62,"' AND ''Color'' = '",G62,"' AND ''Linetype'' = '",H62,"' AND ''LineWt''= '",J62,"'")),(CONCATENATE("''Level_Name'' = '",E62,"' AND ''Level'' = '",F62,"' AND ''Color'' = '",G62,"' AND ''Linetype'' = '",H62,"' AND ''LineWt''= '",J62,"' AND ''RefName'' = '",A62,"'")))</f>
        <v>''Level_Name'' = 'VA_SITE_MISC' AND ''Level'' = '16' AND ''Color'' = '5' AND ''Linetype'' = 'Solid' AND ''LineWt''= '0' AND ''RefName'' = 'EW'</v>
      </c>
      <c r="U62" s="8" t="s">
        <v>705</v>
      </c>
      <c r="V62" s="2" t="s">
        <v>706</v>
      </c>
      <c r="W62" s="25" t="s">
        <v>712</v>
      </c>
      <c r="X62" s="25" t="s">
        <v>707</v>
      </c>
      <c r="Y62" s="26" t="s">
        <v>708</v>
      </c>
      <c r="Z62" s="26" t="s">
        <v>709</v>
      </c>
      <c r="AA62" s="26" t="s">
        <v>710</v>
      </c>
      <c r="AB62" s="26" t="s">
        <v>711</v>
      </c>
    </row>
    <row r="63" spans="1:28" ht="12.75" customHeight="1" x14ac:dyDescent="0.2">
      <c r="A63" s="5" t="s">
        <v>510</v>
      </c>
      <c r="B63" s="13" t="s">
        <v>320</v>
      </c>
      <c r="C63" s="13" t="s">
        <v>350</v>
      </c>
      <c r="D63" s="5" t="s">
        <v>512</v>
      </c>
      <c r="E63" s="4" t="s">
        <v>296</v>
      </c>
      <c r="F63" s="6">
        <v>30</v>
      </c>
      <c r="G63" s="6">
        <v>7</v>
      </c>
      <c r="H63" s="9" t="str">
        <f>IF(ISBLANK(I63),"No Value",IF(I63=0,"Solid",IF(I63=1,"Dotted",IF(I63=2,"Medium-Dashed",IF(I63=3,"LongDashed",IF(I63=4,"LongDashed Dot Dot",IF(I63=6,"Medium-Dashed Dot Dot",IF(I63=7,"Solid Medium-Dashed" ))))))))</f>
        <v>Solid</v>
      </c>
      <c r="I63" s="6">
        <v>0</v>
      </c>
      <c r="J63" s="6">
        <v>0</v>
      </c>
      <c r="K63" s="5" t="s">
        <v>416</v>
      </c>
      <c r="L63" s="5" t="s">
        <v>36</v>
      </c>
      <c r="M63" s="27" t="str">
        <f>IF(ISBLANK(A63),L63, CONCATENATE(L63,"_",A63))</f>
        <v>athletic_field_area_FBFLD</v>
      </c>
      <c r="N63" s="27"/>
      <c r="O63" s="27" t="str">
        <f>IF(ISBLANK(A63),(CONCATENATE("''Level_Name'' = '",E63,"' AND ''Level'' = '",F63,"' AND ''Color'' = '",G63,"' AND ''Linetype'' = '",H63,"' AND ''LineWt''= '",J63,"'")),(CONCATENATE("''Level_Name'' = '",E63,"' AND ''Level'' = '",F63,"' AND ''Color'' = '",G63,"' AND ''Linetype'' = '",H63,"' AND ''LineWt''= '",J63,"' AND ''RefName'' = '",A63,"'")))</f>
        <v>''Level_Name'' = 'VA_SITE_SPRT' AND ''Level'' = '30' AND ''Color'' = '7' AND ''Linetype'' = 'Solid' AND ''LineWt''= '0' AND ''RefName'' = 'FBFLD'</v>
      </c>
      <c r="P63" s="5"/>
      <c r="Q63" s="5"/>
      <c r="R63" s="5"/>
      <c r="S63" s="5"/>
      <c r="U63" s="8" t="s">
        <v>705</v>
      </c>
      <c r="V63" s="2" t="s">
        <v>706</v>
      </c>
      <c r="W63" s="25" t="s">
        <v>712</v>
      </c>
      <c r="X63" s="25" t="s">
        <v>707</v>
      </c>
      <c r="Y63" s="26" t="s">
        <v>708</v>
      </c>
      <c r="Z63" s="26" t="s">
        <v>709</v>
      </c>
      <c r="AA63" s="26" t="s">
        <v>710</v>
      </c>
      <c r="AB63" s="26" t="s">
        <v>711</v>
      </c>
    </row>
    <row r="64" spans="1:28" ht="12.75" customHeight="1" x14ac:dyDescent="0.2">
      <c r="A64" s="5" t="s">
        <v>80</v>
      </c>
      <c r="B64" s="14" t="s">
        <v>239</v>
      </c>
      <c r="C64" s="13" t="s">
        <v>350</v>
      </c>
      <c r="D64" s="5" t="s">
        <v>134</v>
      </c>
      <c r="E64" s="4" t="s">
        <v>397</v>
      </c>
      <c r="F64" s="7">
        <v>25</v>
      </c>
      <c r="G64" s="7"/>
      <c r="H64" s="9" t="str">
        <f>IF(ISBLANK(I64),"No Value",IF(I64=0,"Solid",IF(I64=1,"Dotted",IF(I64=2,"Medium-Dashed",IF(I64=3,"LongDashed",IF(I64=4,"LongDashed Dot Dot",IF(I64=6,"Medium-Dashed Dot Dot",IF(I64=7,"Solid Medium-Dashed" ))))))))</f>
        <v>No Value</v>
      </c>
      <c r="I64" s="7"/>
      <c r="J64" s="7"/>
      <c r="K64" s="5" t="s">
        <v>88</v>
      </c>
      <c r="L64" s="5" t="s">
        <v>89</v>
      </c>
      <c r="M64" s="27" t="str">
        <f>IF(ISBLANK(A64),L64, CONCATENATE(L64,"_",A64))</f>
        <v>water_hydrant_point_FHX</v>
      </c>
      <c r="N64" s="27"/>
      <c r="O64" s="27" t="str">
        <f>CONCATENATE("''Level_Name'' = '",E64,"' AND ''Level'' ='",F64,"' AND ''RefName'' = '",A64,"'")</f>
        <v>''Level_Name'' = 'VA_UTIL_WATR' AND ''Level'' ='25' AND ''RefName'' = 'FHX'</v>
      </c>
      <c r="P64" s="5"/>
      <c r="Q64" s="5"/>
      <c r="R64" s="5"/>
      <c r="S64" s="5"/>
      <c r="U64" s="8" t="s">
        <v>705</v>
      </c>
      <c r="V64" s="2" t="s">
        <v>706</v>
      </c>
      <c r="W64" s="25" t="s">
        <v>712</v>
      </c>
      <c r="X64" s="25" t="s">
        <v>707</v>
      </c>
      <c r="Y64" s="26" t="s">
        <v>708</v>
      </c>
      <c r="Z64" s="26" t="s">
        <v>709</v>
      </c>
      <c r="AA64" s="26" t="s">
        <v>710</v>
      </c>
      <c r="AB64" s="26" t="s">
        <v>711</v>
      </c>
    </row>
    <row r="65" spans="1:28" ht="12.75" customHeight="1" x14ac:dyDescent="0.2">
      <c r="A65" s="4" t="s">
        <v>532</v>
      </c>
      <c r="B65" s="3" t="s">
        <v>320</v>
      </c>
      <c r="C65" s="13" t="s">
        <v>350</v>
      </c>
      <c r="D65" s="8" t="s">
        <v>533</v>
      </c>
      <c r="E65" s="4" t="s">
        <v>408</v>
      </c>
      <c r="F65" s="9">
        <v>41</v>
      </c>
      <c r="G65" s="9">
        <v>1</v>
      </c>
      <c r="H65" s="9" t="str">
        <f>IF(ISBLANK(I65),"No Value",IF(I65=0,"Solid",IF(I65=1,"Dotted",IF(I65=2,"Medium-Dashed",IF(I65=3,"LongDashed",IF(I65=4,"LongDashed Dot Dot",IF(I65=6,"Medium-Dashed Dot Dot",IF(I65=7,"Solid Medium-Dashed" ))))))))</f>
        <v>Medium-Dashed Dot Dot</v>
      </c>
      <c r="I65" s="3">
        <v>6</v>
      </c>
      <c r="J65" s="6">
        <v>1</v>
      </c>
      <c r="K65" s="4" t="s">
        <v>418</v>
      </c>
      <c r="L65" s="4" t="s">
        <v>177</v>
      </c>
      <c r="M65" s="27" t="str">
        <f>IF(ISBLANK(A65),L65, CONCATENATE(L65,"_",A65))</f>
        <v>surface_water_body_area_FLOODED</v>
      </c>
      <c r="N65" s="27"/>
      <c r="O65" s="27" t="str">
        <f>IF(ISBLANK(A65),(CONCATENATE("''Level_Name'' = '",E65,"' AND ''Level'' = '",F65,"' AND ''Color'' = '",G65,"' AND ''Linetype'' = '",H65,"' AND ''LineWt''= '",J65,"'")),(CONCATENATE("''Level_Name'' = '",E65,"' AND ''Level'' = '",F65,"' AND ''Color'' = '",G65,"' AND ''Linetype'' = '",H65,"' AND ''LineWt''= '",J65,"' AND ''RefName'' = '",A65,"'")))</f>
        <v>''Level_Name'' = 'VA_SITE_WATR' AND ''Level'' = '41' AND ''Color'' = '1' AND ''Linetype'' = 'Medium-Dashed Dot Dot' AND ''LineWt''= '1' AND ''RefName'' = 'FLOODED'</v>
      </c>
      <c r="U65" s="8" t="s">
        <v>705</v>
      </c>
      <c r="V65" s="2" t="s">
        <v>706</v>
      </c>
      <c r="W65" s="25" t="s">
        <v>712</v>
      </c>
      <c r="X65" s="25" t="s">
        <v>707</v>
      </c>
      <c r="Y65" s="26" t="s">
        <v>708</v>
      </c>
      <c r="Z65" s="26" t="s">
        <v>709</v>
      </c>
      <c r="AA65" s="26" t="s">
        <v>710</v>
      </c>
      <c r="AB65" s="26" t="s">
        <v>711</v>
      </c>
    </row>
    <row r="66" spans="1:28" ht="12.75" customHeight="1" x14ac:dyDescent="0.2">
      <c r="A66" s="5" t="s">
        <v>246</v>
      </c>
      <c r="B66" s="13" t="s">
        <v>320</v>
      </c>
      <c r="C66" s="13" t="s">
        <v>350</v>
      </c>
      <c r="D66" s="5" t="s">
        <v>214</v>
      </c>
      <c r="E66" s="4" t="s">
        <v>284</v>
      </c>
      <c r="F66" s="7">
        <v>13</v>
      </c>
      <c r="G66" s="7">
        <v>4</v>
      </c>
      <c r="H66" s="9" t="str">
        <f>IF(ISBLANK(I66),"No Value",IF(I66=0,"Solid",IF(I66=1,"Dotted",IF(I66=2,"Medium-Dashed",IF(I66=3,"LongDashed",IF(I66=4,"LongDashed Dot Dot",IF(I66=6,"Medium-Dashed Dot Dot",IF(I66=7,"Solid Medium-Dashed" ))))))))</f>
        <v>LongDashed</v>
      </c>
      <c r="I66" s="7">
        <v>3</v>
      </c>
      <c r="J66" s="7">
        <v>2</v>
      </c>
      <c r="K66" s="4" t="s">
        <v>323</v>
      </c>
      <c r="L66" s="4" t="s">
        <v>34</v>
      </c>
      <c r="M66" s="27" t="str">
        <f>IF(ISBLANK(A66),L66, CONCATENATE(L66,"_",A66))</f>
        <v>slab_area_FOUND</v>
      </c>
      <c r="N66" s="27"/>
      <c r="O66" s="27" t="str">
        <f>IF(ISBLANK(A66),(CONCATENATE("''Level_Name'' = '",E66,"' AND ''Level'' = '",F66,"' AND ''Color'' = '",G66,"' AND ''Linetype'' = '",H66,"' AND ''LineWt''= '",J66,"'")),(CONCATENATE("''Level_Name'' = '",E66,"' AND ''Level'' = '",F66,"' AND ''Color'' = '",G66,"' AND ''Linetype'' = '",H66,"' AND ''LineWt''= '",J66,"' AND ''RefName'' = '",A66,"'")))</f>
        <v>''Level_Name'' = 'VA_BLDG_BLDG' AND ''Level'' = '13' AND ''Color'' = '4' AND ''Linetype'' = 'LongDashed' AND ''LineWt''= '2' AND ''RefName'' = 'FOUND'</v>
      </c>
      <c r="U66" s="8" t="s">
        <v>705</v>
      </c>
      <c r="V66" s="2" t="s">
        <v>706</v>
      </c>
      <c r="W66" s="25" t="s">
        <v>712</v>
      </c>
      <c r="X66" s="25" t="s">
        <v>707</v>
      </c>
      <c r="Y66" s="26" t="s">
        <v>708</v>
      </c>
      <c r="Z66" s="26" t="s">
        <v>709</v>
      </c>
      <c r="AA66" s="26" t="s">
        <v>710</v>
      </c>
      <c r="AB66" s="26" t="s">
        <v>711</v>
      </c>
    </row>
    <row r="67" spans="1:28" ht="12.75" customHeight="1" x14ac:dyDescent="0.2">
      <c r="A67" s="5" t="s">
        <v>81</v>
      </c>
      <c r="B67" s="14" t="s">
        <v>239</v>
      </c>
      <c r="C67" s="13" t="s">
        <v>350</v>
      </c>
      <c r="D67" s="5" t="s">
        <v>136</v>
      </c>
      <c r="E67" s="4" t="s">
        <v>405</v>
      </c>
      <c r="F67" s="7">
        <v>38</v>
      </c>
      <c r="G67" s="7"/>
      <c r="H67" s="9" t="str">
        <f>IF(ISBLANK(I67),"No Value",IF(I67=0,"Solid",IF(I67=1,"Dotted",IF(I67=2,"Medium-Dashed",IF(I67=3,"LongDashed",IF(I67=4,"LongDashed Dot Dot",IF(I67=6,"Medium-Dashed Dot Dot",IF(I67=7,"Solid Medium-Dashed" ))))))))</f>
        <v>No Value</v>
      </c>
      <c r="I67" s="7"/>
      <c r="J67" s="7"/>
      <c r="K67" s="4" t="s">
        <v>41</v>
      </c>
      <c r="L67" s="5" t="s">
        <v>508</v>
      </c>
      <c r="M67" s="27" t="str">
        <f>IF(ISBLANK(A67),L67, CONCATENATE(L67,"_",A67))</f>
        <v>general_improvement_feat_point_FP</v>
      </c>
      <c r="N67" s="27"/>
      <c r="O67" s="27" t="str">
        <f>CONCATENATE("''Level_Name'' = '",E67,"' AND ''Level'' ='",F67,"' AND ''RefName'' = '",A67,"'")</f>
        <v>''Level_Name'' = 'VA_SITE_FLAG' AND ''Level'' ='38' AND ''RefName'' = 'FP'</v>
      </c>
      <c r="P67" s="5"/>
      <c r="Q67" s="5"/>
      <c r="R67" s="5"/>
      <c r="S67" s="5"/>
      <c r="U67" s="8" t="s">
        <v>705</v>
      </c>
      <c r="V67" s="2" t="s">
        <v>706</v>
      </c>
      <c r="W67" s="25" t="s">
        <v>712</v>
      </c>
      <c r="X67" s="25" t="s">
        <v>707</v>
      </c>
      <c r="Y67" s="26" t="s">
        <v>708</v>
      </c>
      <c r="Z67" s="26" t="s">
        <v>709</v>
      </c>
      <c r="AA67" s="26" t="s">
        <v>710</v>
      </c>
      <c r="AB67" s="26" t="s">
        <v>711</v>
      </c>
    </row>
    <row r="68" spans="1:28" ht="12.75" customHeight="1" x14ac:dyDescent="0.2">
      <c r="A68" s="5" t="s">
        <v>148</v>
      </c>
      <c r="B68" s="13" t="s">
        <v>320</v>
      </c>
      <c r="C68" s="13" t="s">
        <v>350</v>
      </c>
      <c r="D68" s="5" t="s">
        <v>149</v>
      </c>
      <c r="E68" s="4" t="s">
        <v>293</v>
      </c>
      <c r="F68" s="6">
        <v>35</v>
      </c>
      <c r="G68" s="7">
        <v>2</v>
      </c>
      <c r="H68" s="9" t="str">
        <f>IF(ISBLANK(I68),"No Value",IF(I68=0,"Solid",IF(I68=1,"Dotted",IF(I68=2,"Medium-Dashed",IF(I68=3,"LongDashed",IF(I68=4,"LongDashed Dot Dot",IF(I68=6,"Medium-Dashed Dot Dot",IF(I68=7,"Solid Medium-Dashed" ))))))))</f>
        <v>Solid</v>
      </c>
      <c r="I68" s="7">
        <v>0</v>
      </c>
      <c r="J68" s="6">
        <v>0</v>
      </c>
      <c r="K68" s="4" t="s">
        <v>416</v>
      </c>
      <c r="L68" s="5" t="s">
        <v>150</v>
      </c>
      <c r="M68" s="27" t="str">
        <f>IF(ISBLANK(A68),L68, CONCATENATE(L68,"_",A68))</f>
        <v>golf_course_fairway_area_FW</v>
      </c>
      <c r="N68" s="27"/>
      <c r="O68" s="27" t="str">
        <f>IF(ISBLANK(A68),(CONCATENATE("''Level_Name'' = '",E68,"' AND ''Level'' = '",F68,"' AND ''Color'' = '",G68,"' AND ''Linetype'' = '",H68,"' AND ''LineWt''= '",J68,"'")),(CONCATENATE("''Level_Name'' = '",E68,"' AND ''Level'' = '",F68,"' AND ''Color'' = '",G68,"' AND ''Linetype'' = '",H68,"' AND ''LineWt''= '",J68,"' AND ''RefName'' = '",A68,"'")))</f>
        <v>''Level_Name'' = 'VA_SITE_GOLF' AND ''Level'' = '35' AND ''Color'' = '2' AND ''Linetype'' = 'Solid' AND ''LineWt''= '0' AND ''RefName'' = 'FW'</v>
      </c>
      <c r="P68" s="5"/>
      <c r="Q68" s="5"/>
      <c r="R68" s="5"/>
      <c r="S68" s="5"/>
      <c r="U68" s="8" t="s">
        <v>705</v>
      </c>
      <c r="V68" s="2" t="s">
        <v>706</v>
      </c>
      <c r="W68" s="25" t="s">
        <v>712</v>
      </c>
      <c r="X68" s="25" t="s">
        <v>707</v>
      </c>
      <c r="Y68" s="26" t="s">
        <v>708</v>
      </c>
      <c r="Z68" s="26" t="s">
        <v>709</v>
      </c>
      <c r="AA68" s="26" t="s">
        <v>710</v>
      </c>
      <c r="AB68" s="26" t="s">
        <v>711</v>
      </c>
    </row>
    <row r="69" spans="1:28" ht="12.75" customHeight="1" x14ac:dyDescent="0.2">
      <c r="A69" s="5" t="s">
        <v>602</v>
      </c>
      <c r="B69" s="14" t="s">
        <v>239</v>
      </c>
      <c r="C69" s="13" t="s">
        <v>350</v>
      </c>
      <c r="D69" s="2" t="s">
        <v>603</v>
      </c>
      <c r="E69" s="4" t="s">
        <v>396</v>
      </c>
      <c r="F69" s="3">
        <v>24</v>
      </c>
      <c r="G69" s="3"/>
      <c r="H69" s="9" t="str">
        <f>IF(ISBLANK(I69),"No Value",IF(I69=0,"Solid",IF(I69=1,"Dotted",IF(I69=2,"Medium-Dashed",IF(I69=3,"LongDashed",IF(I69=4,"LongDashed Dot Dot",IF(I69=6,"Medium-Dashed Dot Dot",IF(I69=7,"Solid Medium-Dashed" ))))))))</f>
        <v>No Value</v>
      </c>
      <c r="I69" s="3"/>
      <c r="J69" s="3"/>
      <c r="K69" s="2" t="s">
        <v>42</v>
      </c>
      <c r="L69" s="5" t="s">
        <v>507</v>
      </c>
      <c r="M69" s="27" t="str">
        <f>IF(ISBLANK(A69),L69, CONCATENATE(L69,"_",A69))</f>
        <v>ut_undefined_feature_point_GATEV</v>
      </c>
      <c r="N69" s="27"/>
      <c r="O69" s="27" t="str">
        <f>CONCATENATE("''Level_Name'' = '",E69,"' AND ''Level'' ='",F69,"' AND ''RefName'' = '",A69,"'")</f>
        <v>''Level_Name'' = 'VA_UTIL_MANH' AND ''Level'' ='24' AND ''RefName'' = 'GATEV'</v>
      </c>
      <c r="P69" s="5"/>
      <c r="Q69" s="5"/>
      <c r="R69" s="5"/>
      <c r="S69" s="5"/>
      <c r="U69" s="8" t="s">
        <v>705</v>
      </c>
      <c r="V69" s="2" t="s">
        <v>706</v>
      </c>
      <c r="W69" s="25" t="s">
        <v>712</v>
      </c>
      <c r="X69" s="25" t="s">
        <v>707</v>
      </c>
      <c r="Y69" s="26" t="s">
        <v>708</v>
      </c>
      <c r="Z69" s="26" t="s">
        <v>709</v>
      </c>
      <c r="AA69" s="26" t="s">
        <v>710</v>
      </c>
      <c r="AB69" s="26" t="s">
        <v>711</v>
      </c>
    </row>
    <row r="70" spans="1:28" ht="12.75" customHeight="1" x14ac:dyDescent="0.2">
      <c r="A70" s="5" t="s">
        <v>422</v>
      </c>
      <c r="B70" s="13" t="s">
        <v>320</v>
      </c>
      <c r="C70" s="13" t="s">
        <v>350</v>
      </c>
      <c r="D70" s="5" t="s">
        <v>423</v>
      </c>
      <c r="E70" s="4" t="s">
        <v>293</v>
      </c>
      <c r="F70" s="6">
        <v>35</v>
      </c>
      <c r="G70" s="6">
        <v>2</v>
      </c>
      <c r="H70" s="9" t="str">
        <f>IF(ISBLANK(I70),"No Value",IF(I70=0,"Solid",IF(I70=1,"Dotted",IF(I70=2,"Medium-Dashed",IF(I70=3,"LongDashed",IF(I70=4,"LongDashed Dot Dot",IF(I70=6,"Medium-Dashed Dot Dot",IF(I70=7,"Solid Medium-Dashed" ))))))))</f>
        <v>Solid</v>
      </c>
      <c r="I70" s="6">
        <v>0</v>
      </c>
      <c r="J70" s="6">
        <v>0</v>
      </c>
      <c r="K70" s="4" t="s">
        <v>416</v>
      </c>
      <c r="L70" s="4" t="s">
        <v>421</v>
      </c>
      <c r="M70" s="27" t="str">
        <f>IF(ISBLANK(A70),L70, CONCATENATE(L70,"_",A70))</f>
        <v>golf_course_area_GOLF</v>
      </c>
      <c r="N70" s="27"/>
      <c r="O70" s="27" t="str">
        <f>IF(ISBLANK(A70),(CONCATENATE("''Level_Name'' = '",E70,"' AND ''Level'' = '",F70,"' AND ''Color'' = '",G70,"' AND ''Linetype'' = '",H70,"' AND ''LineWt''= '",J70,"'")),(CONCATENATE("''Level_Name'' = '",E70,"' AND ''Level'' = '",F70,"' AND ''Color'' = '",G70,"' AND ''Linetype'' = '",H70,"' AND ''LineWt''= '",J70,"' AND ''RefName'' = '",A70,"'")))</f>
        <v>''Level_Name'' = 'VA_SITE_GOLF' AND ''Level'' = '35' AND ''Color'' = '2' AND ''Linetype'' = 'Solid' AND ''LineWt''= '0' AND ''RefName'' = 'GOLF'</v>
      </c>
      <c r="U70" s="8" t="s">
        <v>705</v>
      </c>
      <c r="V70" s="2" t="s">
        <v>706</v>
      </c>
      <c r="W70" s="25" t="s">
        <v>712</v>
      </c>
      <c r="X70" s="25" t="s">
        <v>707</v>
      </c>
      <c r="Y70" s="26" t="s">
        <v>708</v>
      </c>
      <c r="Z70" s="26" t="s">
        <v>709</v>
      </c>
      <c r="AA70" s="26" t="s">
        <v>710</v>
      </c>
      <c r="AB70" s="26" t="s">
        <v>711</v>
      </c>
    </row>
    <row r="71" spans="1:28" ht="12.75" customHeight="1" x14ac:dyDescent="0.2">
      <c r="A71" s="5" t="s">
        <v>43</v>
      </c>
      <c r="B71" s="14" t="s">
        <v>239</v>
      </c>
      <c r="C71" s="13" t="s">
        <v>350</v>
      </c>
      <c r="D71" s="5" t="s">
        <v>127</v>
      </c>
      <c r="E71" s="4" t="s">
        <v>405</v>
      </c>
      <c r="F71" s="7">
        <v>38</v>
      </c>
      <c r="G71" s="7"/>
      <c r="H71" s="9" t="str">
        <f>IF(ISBLANK(I71),"No Value",IF(I71=0,"Solid",IF(I71=1,"Dotted",IF(I71=2,"Medium-Dashed",IF(I71=3,"LongDashed",IF(I71=4,"LongDashed Dot Dot",IF(I71=6,"Medium-Dashed Dot Dot",IF(I71=7,"Solid Medium-Dashed" ))))))))</f>
        <v>No Value</v>
      </c>
      <c r="I71" s="7"/>
      <c r="J71" s="7"/>
      <c r="K71" s="5" t="s">
        <v>41</v>
      </c>
      <c r="L71" s="5" t="s">
        <v>508</v>
      </c>
      <c r="M71" s="27" t="str">
        <f>IF(ISBLANK(A71),L71, CONCATENATE(L71,"_",A71))</f>
        <v>general_improvement_feat_point_GP</v>
      </c>
      <c r="N71" s="27"/>
      <c r="O71" s="27" t="str">
        <f>CONCATENATE("''Level_Name'' = '",E71,"' AND ''Level'' ='",F71,"' AND ''RefName'' = '",A71,"'")</f>
        <v>''Level_Name'' = 'VA_SITE_FLAG' AND ''Level'' ='38' AND ''RefName'' = 'GP'</v>
      </c>
      <c r="P71" s="5"/>
      <c r="Q71" s="5"/>
      <c r="R71" s="5"/>
      <c r="S71" s="5"/>
      <c r="U71" s="8" t="s">
        <v>705</v>
      </c>
      <c r="V71" s="2" t="s">
        <v>706</v>
      </c>
      <c r="W71" s="25" t="s">
        <v>712</v>
      </c>
      <c r="X71" s="25" t="s">
        <v>707</v>
      </c>
      <c r="Y71" s="26" t="s">
        <v>708</v>
      </c>
      <c r="Z71" s="26" t="s">
        <v>709</v>
      </c>
      <c r="AA71" s="26" t="s">
        <v>710</v>
      </c>
      <c r="AB71" s="26" t="s">
        <v>711</v>
      </c>
    </row>
    <row r="72" spans="1:28" ht="12.75" customHeight="1" x14ac:dyDescent="0.2">
      <c r="A72" s="2" t="s">
        <v>170</v>
      </c>
      <c r="B72" s="3" t="s">
        <v>320</v>
      </c>
      <c r="C72" s="13" t="s">
        <v>352</v>
      </c>
      <c r="D72" s="8" t="s">
        <v>172</v>
      </c>
      <c r="E72" s="4" t="s">
        <v>407</v>
      </c>
      <c r="F72" s="9">
        <v>40</v>
      </c>
      <c r="G72" s="9">
        <v>2</v>
      </c>
      <c r="H72" s="9" t="str">
        <f>IF(ISBLANK(I72),"No Value",IF(I72=0,"Solid",IF(I72=1,"Dotted",IF(I72=2,"Medium-Dashed",IF(I72=3,"LongDashed",IF(I72=4,"LongDashed Dot Dot",IF(I72=6,"Medium-Dashed Dot Dot",IF(I72=7,"Solid Medium-Dashed" ))))))))</f>
        <v>LongDashed</v>
      </c>
      <c r="I72" s="9">
        <v>3</v>
      </c>
      <c r="J72" s="6">
        <v>0</v>
      </c>
      <c r="K72" s="8" t="s">
        <v>582</v>
      </c>
      <c r="L72" s="8" t="s">
        <v>184</v>
      </c>
      <c r="M72" s="27" t="str">
        <f>IF(ISBLANK(A72),L72, CONCATENATE(L72,"_",A72))</f>
        <v>flora_species_area_GRC</v>
      </c>
      <c r="N72" s="27"/>
      <c r="O72" s="27" t="str">
        <f>IF(ISBLANK(A72),(CONCATENATE("''Level_Name'' = '",E72,"' AND ''Level'' = '",F72,"' AND ''Color'' = '",G72,"' AND ''Linetype'' = '",H72,"' AND ''LineWt''= '",J72,"'")),(CONCATENATE("''Level_Name'' = '",E72,"' AND ''Level'' = '",F72,"' AND ''Color'' = '",G72,"' AND ''Linetype'' = '",H72,"' AND ''LineWt''= '",J72,"' AND ''RefName'' = '",A72,"'")))</f>
        <v>''Level_Name'' = 'VA_SITE_BRUS' AND ''Level'' = '40' AND ''Color'' = '2' AND ''Linetype'' = 'LongDashed' AND ''LineWt''= '0' AND ''RefName'' = 'GRC'</v>
      </c>
      <c r="P72" s="8"/>
      <c r="Q72" s="8"/>
      <c r="R72" s="8"/>
      <c r="S72" s="8"/>
      <c r="U72" s="8" t="s">
        <v>705</v>
      </c>
      <c r="V72" s="2" t="s">
        <v>706</v>
      </c>
      <c r="W72" s="25" t="s">
        <v>712</v>
      </c>
      <c r="X72" s="25" t="s">
        <v>707</v>
      </c>
      <c r="Y72" s="26" t="s">
        <v>708</v>
      </c>
      <c r="Z72" s="26" t="s">
        <v>709</v>
      </c>
      <c r="AA72" s="26" t="s">
        <v>710</v>
      </c>
      <c r="AB72" s="26" t="s">
        <v>711</v>
      </c>
    </row>
    <row r="73" spans="1:28" s="17" customFormat="1" ht="12.75" customHeight="1" x14ac:dyDescent="0.2">
      <c r="A73" s="23" t="s">
        <v>650</v>
      </c>
      <c r="B73" s="50" t="s">
        <v>320</v>
      </c>
      <c r="C73" s="50" t="s">
        <v>350</v>
      </c>
      <c r="D73" s="23" t="s">
        <v>33</v>
      </c>
      <c r="E73" s="21" t="s">
        <v>284</v>
      </c>
      <c r="F73" s="64">
        <v>13</v>
      </c>
      <c r="G73" s="64">
        <v>4</v>
      </c>
      <c r="H73" s="9" t="str">
        <f>IF(ISBLANK(I73),"No Value",IF(I73=0,"Solid",IF(I73=1,"Dotted",IF(I73=2,"Medium-Dashed",IF(I73=3,"LongDashed",IF(I73=4,"LongDashed Dot Dot",IF(I73=6,"Medium-Dashed Dot Dot",IF(I73=7,"Solid Medium-Dashed" ))))))))</f>
        <v>Solid</v>
      </c>
      <c r="I73" s="64">
        <v>0</v>
      </c>
      <c r="J73" s="64">
        <v>2</v>
      </c>
      <c r="K73" s="21" t="s">
        <v>323</v>
      </c>
      <c r="L73" s="23" t="s">
        <v>110</v>
      </c>
      <c r="M73" s="27" t="str">
        <f>IF(ISBLANK(A73),L73, CONCATENATE(L73,"_",A73))</f>
        <v>structure_existing_area_GREENHOUSE</v>
      </c>
      <c r="N73" s="27"/>
      <c r="O73" s="27" t="str">
        <f>IF(ISBLANK(A73),(CONCATENATE("''Level_Name'' = '",E73,"' AND ''Level'' = '",F73,"' AND ''Color'' = '",G73,"' AND ''Linetype'' = '",H73,"' AND ''LineWt''= '",J73,"'")),(CONCATENATE("''Level_Name'' = '",E73,"' AND ''Level'' = '",F73,"' AND ''Color'' = '",G73,"' AND ''Linetype'' = '",H73,"' AND ''LineWt''= '",J73,"' AND ''RefName'' = '",A73,"'")))</f>
        <v>''Level_Name'' = 'VA_BLDG_BLDG' AND ''Level'' = '13' AND ''Color'' = '4' AND ''Linetype'' = 'Solid' AND ''LineWt''= '2' AND ''RefName'' = 'GREENHOUSE'</v>
      </c>
      <c r="P73" s="23"/>
      <c r="Q73" s="23"/>
      <c r="R73" s="23"/>
      <c r="S73" s="23"/>
      <c r="T73" s="21"/>
      <c r="U73" s="8" t="s">
        <v>705</v>
      </c>
      <c r="V73" s="2" t="s">
        <v>706</v>
      </c>
      <c r="W73" s="25" t="s">
        <v>712</v>
      </c>
      <c r="X73" s="25" t="s">
        <v>707</v>
      </c>
      <c r="Y73" s="26" t="s">
        <v>708</v>
      </c>
      <c r="Z73" s="26" t="s">
        <v>709</v>
      </c>
      <c r="AA73" s="26" t="s">
        <v>710</v>
      </c>
      <c r="AB73" s="26" t="s">
        <v>711</v>
      </c>
    </row>
    <row r="74" spans="1:28" ht="12.75" customHeight="1" x14ac:dyDescent="0.2">
      <c r="A74" s="5" t="s">
        <v>151</v>
      </c>
      <c r="B74" s="13" t="s">
        <v>320</v>
      </c>
      <c r="C74" s="13" t="s">
        <v>350</v>
      </c>
      <c r="D74" s="5" t="s">
        <v>152</v>
      </c>
      <c r="E74" s="4" t="s">
        <v>293</v>
      </c>
      <c r="F74" s="6">
        <v>35</v>
      </c>
      <c r="G74" s="6">
        <v>2</v>
      </c>
      <c r="H74" s="9" t="str">
        <f>IF(ISBLANK(I74),"No Value",IF(I74=0,"Solid",IF(I74=1,"Dotted",IF(I74=2,"Medium-Dashed",IF(I74=3,"LongDashed",IF(I74=4,"LongDashed Dot Dot",IF(I74=6,"Medium-Dashed Dot Dot",IF(I74=7,"Solid Medium-Dashed" ))))))))</f>
        <v>Solid</v>
      </c>
      <c r="I74" s="6">
        <v>0</v>
      </c>
      <c r="J74" s="6">
        <v>0</v>
      </c>
      <c r="K74" s="4" t="s">
        <v>416</v>
      </c>
      <c r="L74" s="5" t="s">
        <v>153</v>
      </c>
      <c r="M74" s="27" t="str">
        <f>IF(ISBLANK(A74),L74, CONCATENATE(L74,"_",A74))</f>
        <v>golf_course_putting_green_area_GRN</v>
      </c>
      <c r="N74" s="27"/>
      <c r="O74" s="27" t="str">
        <f>IF(ISBLANK(A74),(CONCATENATE("''Level_Name'' = '",E74,"' AND ''Level'' = '",F74,"' AND ''Color'' = '",G74,"' AND ''Linetype'' = '",H74,"' AND ''LineWt''= '",J74,"'")),(CONCATENATE("''Level_Name'' = '",E74,"' AND ''Level'' = '",F74,"' AND ''Color'' = '",G74,"' AND ''Linetype'' = '",H74,"' AND ''LineWt''= '",J74,"' AND ''RefName'' = '",A74,"'")))</f>
        <v>''Level_Name'' = 'VA_SITE_GOLF' AND ''Level'' = '35' AND ''Color'' = '2' AND ''Linetype'' = 'Solid' AND ''LineWt''= '0' AND ''RefName'' = 'GRN'</v>
      </c>
      <c r="P74" s="23"/>
      <c r="Q74" s="23"/>
      <c r="R74" s="23"/>
      <c r="S74" s="23"/>
      <c r="T74" s="21"/>
      <c r="U74" s="8" t="s">
        <v>705</v>
      </c>
      <c r="V74" s="2" t="s">
        <v>706</v>
      </c>
      <c r="W74" s="25" t="s">
        <v>712</v>
      </c>
      <c r="X74" s="25" t="s">
        <v>707</v>
      </c>
      <c r="Y74" s="26" t="s">
        <v>708</v>
      </c>
      <c r="Z74" s="26" t="s">
        <v>709</v>
      </c>
      <c r="AA74" s="26" t="s">
        <v>710</v>
      </c>
      <c r="AB74" s="26" t="s">
        <v>711</v>
      </c>
    </row>
    <row r="75" spans="1:28" ht="12.75" customHeight="1" x14ac:dyDescent="0.2">
      <c r="A75" s="5" t="s">
        <v>82</v>
      </c>
      <c r="B75" s="14" t="s">
        <v>239</v>
      </c>
      <c r="C75" s="13" t="s">
        <v>350</v>
      </c>
      <c r="D75" s="5" t="s">
        <v>132</v>
      </c>
      <c r="E75" s="4" t="s">
        <v>404</v>
      </c>
      <c r="F75" s="7">
        <v>33</v>
      </c>
      <c r="G75" s="7"/>
      <c r="H75" s="9" t="str">
        <f>IF(ISBLANK(I75),"No Value",IF(I75=0,"Solid",IF(I75=1,"Dotted",IF(I75=2,"Medium-Dashed",IF(I75=3,"LongDashed",IF(I75=4,"LongDashed Dot Dot",IF(I75=6,"Medium-Dashed Dot Dot",IF(I75=7,"Solid Medium-Dashed" ))))))))</f>
        <v>No Value</v>
      </c>
      <c r="I75" s="7"/>
      <c r="J75" s="7"/>
      <c r="K75" s="4" t="s">
        <v>42</v>
      </c>
      <c r="L75" s="4" t="s">
        <v>90</v>
      </c>
      <c r="M75" s="27" t="str">
        <f>IF(ISBLANK(A75),L75, CONCATENATE(L75,"_",A75))</f>
        <v>utility_pole_guy_point_GUY</v>
      </c>
      <c r="N75" s="27"/>
      <c r="O75" s="27" t="str">
        <f>CONCATENATE("''Level_Name'' = '",E75,"' AND ''Level'' ='",F75,"' AND ''RefName'' = '",A75,"'")</f>
        <v>''Level_Name'' = 'VA_SITE_GUYW' AND ''Level'' ='33' AND ''RefName'' = 'GUY'</v>
      </c>
      <c r="U75" s="8" t="s">
        <v>705</v>
      </c>
      <c r="V75" s="2" t="s">
        <v>706</v>
      </c>
      <c r="W75" s="25" t="s">
        <v>712</v>
      </c>
      <c r="X75" s="25" t="s">
        <v>707</v>
      </c>
      <c r="Y75" s="26" t="s">
        <v>708</v>
      </c>
      <c r="Z75" s="26" t="s">
        <v>709</v>
      </c>
      <c r="AA75" s="26" t="s">
        <v>710</v>
      </c>
      <c r="AB75" s="26" t="s">
        <v>711</v>
      </c>
    </row>
    <row r="76" spans="1:28" ht="12.75" customHeight="1" x14ac:dyDescent="0.2">
      <c r="A76" s="5" t="s">
        <v>232</v>
      </c>
      <c r="B76" s="13" t="s">
        <v>320</v>
      </c>
      <c r="C76" s="13" t="s">
        <v>350</v>
      </c>
      <c r="D76" s="5" t="s">
        <v>233</v>
      </c>
      <c r="E76" s="4" t="s">
        <v>291</v>
      </c>
      <c r="F76" s="6">
        <v>16</v>
      </c>
      <c r="G76" s="6">
        <v>5</v>
      </c>
      <c r="H76" s="9" t="str">
        <f>IF(ISBLANK(I76),"No Value",IF(I76=0,"Solid",IF(I76=1,"Dotted",IF(I76=2,"Medium-Dashed",IF(I76=3,"LongDashed",IF(I76=4,"LongDashed Dot Dot",IF(I76=6,"Medium-Dashed Dot Dot",IF(I76=7,"Solid Medium-Dashed" ))))))))</f>
        <v>Solid</v>
      </c>
      <c r="I76" s="6">
        <v>0</v>
      </c>
      <c r="J76" s="6">
        <v>0</v>
      </c>
      <c r="K76" s="5" t="s">
        <v>265</v>
      </c>
      <c r="L76" s="5" t="s">
        <v>267</v>
      </c>
      <c r="M76" s="27" t="str">
        <f>IF(ISBLANK(A76),L76, CONCATENATE(L76,"_",A76))</f>
        <v>land_cover_area_GVL</v>
      </c>
      <c r="N76" s="27"/>
      <c r="O76" s="27" t="str">
        <f>IF(ISBLANK(A76),(CONCATENATE("''Level_Name'' = '",E76,"' AND ''Level'' = '",F76,"' AND ''Color'' = '",G76,"' AND ''Linetype'' = '",H76,"' AND ''LineWt''= '",J76,"'")),(CONCATENATE("''Level_Name'' = '",E76,"' AND ''Level'' = '",F76,"' AND ''Color'' = '",G76,"' AND ''Linetype'' = '",H76,"' AND ''LineWt''= '",J76,"' AND ''RefName'' = '",A76,"'")))</f>
        <v>''Level_Name'' = 'VA_SITE_MISC' AND ''Level'' = '16' AND ''Color'' = '5' AND ''Linetype'' = 'Solid' AND ''LineWt''= '0' AND ''RefName'' = 'GVL'</v>
      </c>
      <c r="P76" s="5"/>
      <c r="Q76" s="5"/>
      <c r="R76" s="5"/>
      <c r="S76" s="5"/>
      <c r="U76" s="8" t="s">
        <v>705</v>
      </c>
      <c r="V76" s="2" t="s">
        <v>706</v>
      </c>
      <c r="W76" s="25" t="s">
        <v>712</v>
      </c>
      <c r="X76" s="25" t="s">
        <v>707</v>
      </c>
      <c r="Y76" s="26" t="s">
        <v>708</v>
      </c>
      <c r="Z76" s="26" t="s">
        <v>709</v>
      </c>
      <c r="AA76" s="26" t="s">
        <v>710</v>
      </c>
      <c r="AB76" s="26" t="s">
        <v>711</v>
      </c>
    </row>
    <row r="77" spans="1:28" ht="12.75" customHeight="1" x14ac:dyDescent="0.2">
      <c r="A77" s="2" t="s">
        <v>185</v>
      </c>
      <c r="B77" s="3" t="s">
        <v>320</v>
      </c>
      <c r="C77" s="13" t="s">
        <v>352</v>
      </c>
      <c r="D77" s="8" t="s">
        <v>186</v>
      </c>
      <c r="E77" s="4" t="s">
        <v>407</v>
      </c>
      <c r="F77" s="9">
        <v>40</v>
      </c>
      <c r="G77" s="9">
        <v>2</v>
      </c>
      <c r="H77" s="9" t="str">
        <f>IF(ISBLANK(I77),"No Value",IF(I77=0,"Solid",IF(I77=1,"Dotted",IF(I77=2,"Medium-Dashed",IF(I77=3,"LongDashed",IF(I77=4,"LongDashed Dot Dot",IF(I77=6,"Medium-Dashed Dot Dot",IF(I77=7,"Solid Medium-Dashed" ))))))))</f>
        <v>LongDashed</v>
      </c>
      <c r="I77" s="9">
        <v>3</v>
      </c>
      <c r="J77" s="6">
        <v>0</v>
      </c>
      <c r="K77" s="8" t="s">
        <v>582</v>
      </c>
      <c r="L77" s="8" t="s">
        <v>184</v>
      </c>
      <c r="M77" s="27" t="str">
        <f>IF(ISBLANK(A77),L77, CONCATENATE(L77,"_",A77))</f>
        <v>flora_species_area_H</v>
      </c>
      <c r="N77" s="27"/>
      <c r="O77" s="27" t="str">
        <f>IF(ISBLANK(A77),(CONCATENATE("''Level_Name'' = '",E77,"' AND ''Level'' = '",F77,"' AND ''Color'' = '",G77,"' AND ''Linetype'' = '",H77,"' AND ''LineWt''= '",J77,"'")),(CONCATENATE("''Level_Name'' = '",E77,"' AND ''Level'' = '",F77,"' AND ''Color'' = '",G77,"' AND ''Linetype'' = '",H77,"' AND ''LineWt''= '",J77,"' AND ''RefName'' = '",A77,"'")))</f>
        <v>''Level_Name'' = 'VA_SITE_BRUS' AND ''Level'' = '40' AND ''Color'' = '2' AND ''Linetype'' = 'LongDashed' AND ''LineWt''= '0' AND ''RefName'' = 'H'</v>
      </c>
      <c r="P77" s="8"/>
      <c r="Q77" s="8"/>
      <c r="R77" s="8"/>
      <c r="S77" s="8"/>
      <c r="U77" s="8" t="s">
        <v>705</v>
      </c>
      <c r="V77" s="2" t="s">
        <v>706</v>
      </c>
      <c r="W77" s="25" t="s">
        <v>712</v>
      </c>
      <c r="X77" s="25" t="s">
        <v>707</v>
      </c>
      <c r="Y77" s="26" t="s">
        <v>708</v>
      </c>
      <c r="Z77" s="26" t="s">
        <v>709</v>
      </c>
      <c r="AA77" s="26" t="s">
        <v>710</v>
      </c>
      <c r="AB77" s="26" t="s">
        <v>711</v>
      </c>
    </row>
    <row r="78" spans="1:28" ht="12.75" customHeight="1" x14ac:dyDescent="0.2">
      <c r="A78" s="16" t="s">
        <v>68</v>
      </c>
      <c r="B78" s="13" t="s">
        <v>320</v>
      </c>
      <c r="C78" s="13" t="s">
        <v>350</v>
      </c>
      <c r="D78" s="5" t="s">
        <v>106</v>
      </c>
      <c r="E78" s="4" t="s">
        <v>296</v>
      </c>
      <c r="F78" s="6">
        <v>30</v>
      </c>
      <c r="G78" s="6">
        <v>7</v>
      </c>
      <c r="H78" s="9" t="str">
        <f>IF(ISBLANK(I78),"No Value",IF(I78=0,"Solid",IF(I78=1,"Dotted",IF(I78=2,"Medium-Dashed",IF(I78=3,"LongDashed",IF(I78=4,"LongDashed Dot Dot",IF(I78=6,"Medium-Dashed Dot Dot",IF(I78=7,"Solid Medium-Dashed" ))))))))</f>
        <v>Solid</v>
      </c>
      <c r="I78" s="6">
        <v>0</v>
      </c>
      <c r="J78" s="6">
        <v>0</v>
      </c>
      <c r="K78" s="5" t="s">
        <v>416</v>
      </c>
      <c r="L78" s="5" t="s">
        <v>36</v>
      </c>
      <c r="M78" s="27" t="str">
        <f>IF(ISBLANK(A78),L78, CONCATENATE(L78,"_",A78))</f>
        <v>athletic_field_area_HORSESHOES</v>
      </c>
      <c r="N78" s="27"/>
      <c r="O78" s="27" t="str">
        <f>IF(ISBLANK(A78),(CONCATENATE("''Level_Name'' = '",E78,"' AND ''Level'' = '",F78,"' AND ''Color'' = '",G78,"' AND ''Linetype'' = '",H78,"' AND ''LineWt''= '",J78,"'")),(CONCATENATE("''Level_Name'' = '",E78,"' AND ''Level'' = '",F78,"' AND ''Color'' = '",G78,"' AND ''Linetype'' = '",H78,"' AND ''LineWt''= '",J78,"' AND ''RefName'' = '",A78,"'")))</f>
        <v>''Level_Name'' = 'VA_SITE_SPRT' AND ''Level'' = '30' AND ''Color'' = '7' AND ''Linetype'' = 'Solid' AND ''LineWt''= '0' AND ''RefName'' = 'HORSESHOES'</v>
      </c>
      <c r="P78" s="5"/>
      <c r="Q78" s="5"/>
      <c r="R78" s="5"/>
      <c r="S78" s="5"/>
      <c r="U78" s="8" t="s">
        <v>705</v>
      </c>
      <c r="V78" s="2" t="s">
        <v>706</v>
      </c>
      <c r="W78" s="25" t="s">
        <v>712</v>
      </c>
      <c r="X78" s="25" t="s">
        <v>707</v>
      </c>
      <c r="Y78" s="26" t="s">
        <v>708</v>
      </c>
      <c r="Z78" s="26" t="s">
        <v>709</v>
      </c>
      <c r="AA78" s="26" t="s">
        <v>710</v>
      </c>
      <c r="AB78" s="26" t="s">
        <v>711</v>
      </c>
    </row>
    <row r="79" spans="1:28" ht="12.75" customHeight="1" x14ac:dyDescent="0.2">
      <c r="A79" s="5" t="s">
        <v>44</v>
      </c>
      <c r="B79" s="14" t="s">
        <v>239</v>
      </c>
      <c r="C79" s="13" t="s">
        <v>350</v>
      </c>
      <c r="D79" s="5" t="s">
        <v>133</v>
      </c>
      <c r="E79" s="4" t="s">
        <v>402</v>
      </c>
      <c r="F79" s="7">
        <v>31</v>
      </c>
      <c r="G79" s="7"/>
      <c r="H79" s="9" t="str">
        <f>IF(ISBLANK(I79),"No Value",IF(I79=0,"Solid",IF(I79=1,"Dotted",IF(I79=2,"Medium-Dashed",IF(I79=3,"LongDashed",IF(I79=4,"LongDashed Dot Dot",IF(I79=6,"Medium-Dashed Dot Dot",IF(I79=7,"Solid Medium-Dashed" ))))))))</f>
        <v>No Value</v>
      </c>
      <c r="I79" s="7"/>
      <c r="J79" s="7"/>
      <c r="K79" s="4" t="s">
        <v>314</v>
      </c>
      <c r="L79" s="5" t="s">
        <v>59</v>
      </c>
      <c r="M79" s="27" t="str">
        <f>IF(ISBLANK(A79),L79, CONCATENATE(L79,"_",A79))</f>
        <v>storm_sewer_inlet_point_INLETX</v>
      </c>
      <c r="N79" s="27"/>
      <c r="O79" s="27" t="str">
        <f>CONCATENATE("''Level_Name'' = '",E79,"' AND ''Level'' ='",F79,"' AND ''RefName'' = '",A79,"'")</f>
        <v>''Level_Name'' = 'VA_UTIL_STRM' AND ''Level'' ='31' AND ''RefName'' = 'INLETX'</v>
      </c>
      <c r="P79" s="5"/>
      <c r="Q79" s="5"/>
      <c r="R79" s="5"/>
      <c r="S79" s="5"/>
      <c r="U79" s="8" t="s">
        <v>705</v>
      </c>
      <c r="V79" s="2" t="s">
        <v>706</v>
      </c>
      <c r="W79" s="25" t="s">
        <v>712</v>
      </c>
      <c r="X79" s="25" t="s">
        <v>707</v>
      </c>
      <c r="Y79" s="26" t="s">
        <v>708</v>
      </c>
      <c r="Z79" s="26" t="s">
        <v>709</v>
      </c>
      <c r="AA79" s="26" t="s">
        <v>710</v>
      </c>
      <c r="AB79" s="26" t="s">
        <v>711</v>
      </c>
    </row>
    <row r="80" spans="1:28" ht="12.75" customHeight="1" x14ac:dyDescent="0.2">
      <c r="A80" s="4" t="s">
        <v>669</v>
      </c>
      <c r="B80" s="3" t="s">
        <v>320</v>
      </c>
      <c r="C80" s="13" t="s">
        <v>350</v>
      </c>
      <c r="D80" s="8" t="s">
        <v>667</v>
      </c>
      <c r="E80" s="4" t="s">
        <v>408</v>
      </c>
      <c r="F80" s="9">
        <v>41</v>
      </c>
      <c r="G80" s="9">
        <v>1</v>
      </c>
      <c r="H80" s="9" t="b">
        <f>IF(ISBLANK(I80),"No Value",IF(I80=0,"Solid",IF(I80=1,"Dotted",IF(I80=2,"Medium-Dashed",IF(I80=3,"LongDashed",IF(I80=4,"LongDashed Dot Dot",IF(I80=6,"Medium-Dashed Dot Dot",IF(I80=7,"Solid Medium-Dashed" ))))))))</f>
        <v>0</v>
      </c>
      <c r="I80" s="15" t="s">
        <v>420</v>
      </c>
      <c r="J80" s="6">
        <v>1</v>
      </c>
      <c r="K80" s="5" t="s">
        <v>583</v>
      </c>
      <c r="L80" s="4" t="s">
        <v>668</v>
      </c>
      <c r="M80" s="27" t="str">
        <f>IF(ISBLANK(A80),L80, CONCATENATE(L80,"_",A80))</f>
        <v>island_area_IS</v>
      </c>
      <c r="N80" s="27"/>
      <c r="O80" s="27" t="str">
        <f>IF(ISBLANK(A80),(CONCATENATE("''Level_Name'' = '",E80,"' AND ''Level'' = '",F80,"' AND ''Color'' = '",G80,"' AND ''Linetype'' = '",H80,"' AND ''LineWt''= '",J80,"'")),(CONCATENATE("''Level_Name'' = '",E80,"' AND ''Level'' = '",F80,"' AND ''Color'' = '",G80,"' AND ''Linetype'' = '",H80,"' AND ''LineWt''= '",J80,"' AND ''RefName'' = '",A80,"'")))</f>
        <v>''Level_Name'' = 'VA_SITE_WATR' AND ''Level'' = '41' AND ''Color'' = '1' AND ''Linetype'' = 'FALSE' AND ''LineWt''= '1' AND ''RefName'' = 'IS'</v>
      </c>
      <c r="T80" s="4" t="s">
        <v>531</v>
      </c>
      <c r="U80" s="8" t="s">
        <v>705</v>
      </c>
      <c r="V80" s="2" t="s">
        <v>706</v>
      </c>
      <c r="W80" s="25" t="s">
        <v>712</v>
      </c>
      <c r="X80" s="25" t="s">
        <v>707</v>
      </c>
      <c r="Y80" s="26" t="s">
        <v>708</v>
      </c>
      <c r="Z80" s="26" t="s">
        <v>709</v>
      </c>
      <c r="AA80" s="26" t="s">
        <v>710</v>
      </c>
      <c r="AB80" s="26" t="s">
        <v>711</v>
      </c>
    </row>
    <row r="81" spans="1:28" ht="12.75" customHeight="1" x14ac:dyDescent="0.2">
      <c r="A81" s="5" t="s">
        <v>215</v>
      </c>
      <c r="B81" s="14" t="s">
        <v>239</v>
      </c>
      <c r="C81" s="13" t="s">
        <v>350</v>
      </c>
      <c r="D81" s="5" t="s">
        <v>216</v>
      </c>
      <c r="E81" s="4" t="s">
        <v>289</v>
      </c>
      <c r="F81" s="6">
        <v>21</v>
      </c>
      <c r="G81" s="6">
        <v>5</v>
      </c>
      <c r="H81" s="9" t="str">
        <f>IF(ISBLANK(I81),"No Value",IF(I81=0,"Solid",IF(I81=1,"Dotted",IF(I81=2,"Medium-Dashed",IF(I81=3,"LongDashed",IF(I81=4,"LongDashed Dot Dot",IF(I81=6,"Medium-Dashed Dot Dot",IF(I81=7,"Solid Medium-Dashed" ))))))))</f>
        <v>Solid</v>
      </c>
      <c r="I81" s="6">
        <v>0</v>
      </c>
      <c r="J81" s="6">
        <v>0</v>
      </c>
      <c r="K81" s="5" t="s">
        <v>39</v>
      </c>
      <c r="L81" s="5" t="s">
        <v>95</v>
      </c>
      <c r="M81" s="27" t="str">
        <f>IF(ISBLANK(A81),L81, CONCATENATE(L81,"_",A81))</f>
        <v>road_feature_point_JB</v>
      </c>
      <c r="N81" s="27"/>
      <c r="O81" s="27" t="str">
        <f>IF(ISBLANK(A81),(CONCATENATE("''Level_Name'' = '",E81,"' AND ''Level'' = '",F81,"' AND ''Color'' = '",G81,"' AND ''Linetype'' = '",H81,"' AND ''LineWt''= '",J81,"'")),(CONCATENATE("''Level_Name'' = '",E81,"' AND ''Level'' = '",F81,"' AND ''Color'' = '",G81,"' AND ''Linetype'' = '",H81,"' AND ''LineWt''= '",J81,"' AND ''RefName'' = '",A81,"'")))</f>
        <v>''Level_Name'' = 'VA_SITE_WALL' AND ''Level'' = '21' AND ''Color'' = '5' AND ''Linetype'' = 'Solid' AND ''LineWt''= '0' AND ''RefName'' = 'JB'</v>
      </c>
      <c r="P81" s="5"/>
      <c r="Q81" s="5"/>
      <c r="R81" s="5"/>
      <c r="S81" s="5"/>
      <c r="U81" s="8" t="s">
        <v>705</v>
      </c>
      <c r="V81" s="2" t="s">
        <v>706</v>
      </c>
      <c r="W81" s="25" t="s">
        <v>712</v>
      </c>
      <c r="X81" s="25" t="s">
        <v>707</v>
      </c>
      <c r="Y81" s="26" t="s">
        <v>708</v>
      </c>
      <c r="Z81" s="26" t="s">
        <v>709</v>
      </c>
      <c r="AA81" s="26" t="s">
        <v>710</v>
      </c>
      <c r="AB81" s="26" t="s">
        <v>711</v>
      </c>
    </row>
    <row r="82" spans="1:28" ht="12.75" customHeight="1" x14ac:dyDescent="0.2">
      <c r="A82" s="5" t="s">
        <v>638</v>
      </c>
      <c r="B82" s="13" t="s">
        <v>320</v>
      </c>
      <c r="C82" s="13" t="s">
        <v>350</v>
      </c>
      <c r="D82" s="5" t="s">
        <v>640</v>
      </c>
      <c r="E82" s="4" t="s">
        <v>291</v>
      </c>
      <c r="F82" s="6">
        <v>16</v>
      </c>
      <c r="G82" s="6">
        <v>5</v>
      </c>
      <c r="H82" s="9" t="str">
        <f>IF(ISBLANK(I82),"No Value",IF(I82=0,"Solid",IF(I82=1,"Dotted",IF(I82=2,"Medium-Dashed",IF(I82=3,"LongDashed",IF(I82=4,"LongDashed Dot Dot",IF(I82=6,"Medium-Dashed Dot Dot",IF(I82=7,"Solid Medium-Dashed" ))))))))</f>
        <v>Solid</v>
      </c>
      <c r="I82" s="6">
        <v>0</v>
      </c>
      <c r="J82" s="6">
        <v>0</v>
      </c>
      <c r="K82" s="8" t="s">
        <v>598</v>
      </c>
      <c r="L82" s="5" t="s">
        <v>639</v>
      </c>
      <c r="M82" s="27" t="str">
        <f>IF(ISBLANK(A82),L82, CONCATENATE(L82,"_",A82))</f>
        <v>jetty_area_JETTY</v>
      </c>
      <c r="N82" s="27"/>
      <c r="O82" s="27" t="str">
        <f>IF(ISBLANK(A82),(CONCATENATE("''Level_Name'' = '",E82,"' AND ''Level'' = '",F82,"' AND ''Color'' = '",G82,"' AND ''Linetype'' = '",H82,"' AND ''LineWt''= '",J82,"'")),(CONCATENATE("''Level_Name'' = '",E82,"' AND ''Level'' = '",F82,"' AND ''Color'' = '",G82,"' AND ''Linetype'' = '",H82,"' AND ''LineWt''= '",J82,"' AND ''RefName'' = '",A82,"'")))</f>
        <v>''Level_Name'' = 'VA_SITE_MISC' AND ''Level'' = '16' AND ''Color'' = '5' AND ''Linetype'' = 'Solid' AND ''LineWt''= '0' AND ''RefName'' = 'JETTY'</v>
      </c>
      <c r="P82" s="5"/>
      <c r="Q82" s="5"/>
      <c r="R82" s="5"/>
      <c r="S82" s="5"/>
      <c r="T82" s="42" t="s">
        <v>641</v>
      </c>
      <c r="U82" s="8" t="s">
        <v>705</v>
      </c>
      <c r="V82" s="2" t="s">
        <v>706</v>
      </c>
      <c r="W82" s="25" t="s">
        <v>712</v>
      </c>
      <c r="X82" s="25" t="s">
        <v>707</v>
      </c>
      <c r="Y82" s="26" t="s">
        <v>708</v>
      </c>
      <c r="Z82" s="26" t="s">
        <v>709</v>
      </c>
      <c r="AA82" s="26" t="s">
        <v>710</v>
      </c>
      <c r="AB82" s="26" t="s">
        <v>711</v>
      </c>
    </row>
    <row r="83" spans="1:28" ht="12.75" customHeight="1" x14ac:dyDescent="0.2">
      <c r="A83" s="5" t="s">
        <v>217</v>
      </c>
      <c r="B83" s="13" t="s">
        <v>320</v>
      </c>
      <c r="C83" s="3" t="s">
        <v>541</v>
      </c>
      <c r="D83" s="5" t="s">
        <v>218</v>
      </c>
      <c r="E83" s="4" t="s">
        <v>283</v>
      </c>
      <c r="F83" s="6">
        <v>12</v>
      </c>
      <c r="G83" s="6">
        <v>4</v>
      </c>
      <c r="H83" s="9" t="str">
        <f>IF(ISBLANK(I83),"No Value",IF(I83=0,"Solid",IF(I83=1,"Dotted",IF(I83=2,"Medium-Dashed",IF(I83=3,"LongDashed",IF(I83=4,"LongDashed Dot Dot",IF(I83=6,"Medium-Dashed Dot Dot",IF(I83=7,"Solid Medium-Dashed" ))))))))</f>
        <v>Solid</v>
      </c>
      <c r="I83" s="6">
        <v>0</v>
      </c>
      <c r="J83" s="6">
        <v>0</v>
      </c>
      <c r="K83" s="4" t="s">
        <v>323</v>
      </c>
      <c r="L83" s="4" t="s">
        <v>138</v>
      </c>
      <c r="M83" s="27" t="str">
        <f>IF(ISBLANK(A83),L83, CONCATENATE(L83,"_",A83))</f>
        <v>canopy_pavilion_area_LAT</v>
      </c>
      <c r="N83" s="27"/>
      <c r="O83" s="27" t="str">
        <f>IF(ISBLANK(A83),(CONCATENATE("''Level_Name'' = '",E83,"' AND ''Level'' = '",F83,"' AND ''Color'' = '",G83,"' AND ''Linetype'' = '",H83,"' AND ''LineWt''= '",J83,"'")),(CONCATENATE("''Level_Name'' = '",E83,"' AND ''Level'' = '",F83,"' AND ''Color'' = '",G83,"' AND ''Linetype'' = '",H83,"' AND ''LineWt''= '",J83,"' AND ''RefName'' = '",A83,"'")))</f>
        <v>''Level_Name'' = 'VA_SITE_PATI' AND ''Level'' = '12' AND ''Color'' = '4' AND ''Linetype'' = 'Solid' AND ''LineWt''= '0' AND ''RefName'' = 'LAT'</v>
      </c>
      <c r="T83" s="4" t="s">
        <v>360</v>
      </c>
      <c r="U83" s="8" t="s">
        <v>705</v>
      </c>
      <c r="V83" s="2" t="s">
        <v>706</v>
      </c>
      <c r="W83" s="25" t="s">
        <v>712</v>
      </c>
      <c r="X83" s="25" t="s">
        <v>707</v>
      </c>
      <c r="Y83" s="26" t="s">
        <v>708</v>
      </c>
      <c r="Z83" s="26" t="s">
        <v>709</v>
      </c>
      <c r="AA83" s="26" t="s">
        <v>710</v>
      </c>
      <c r="AB83" s="26" t="s">
        <v>711</v>
      </c>
    </row>
    <row r="84" spans="1:28" ht="12.75" customHeight="1" x14ac:dyDescent="0.2">
      <c r="A84" s="5" t="s">
        <v>219</v>
      </c>
      <c r="B84" s="13" t="s">
        <v>320</v>
      </c>
      <c r="C84" s="13" t="s">
        <v>350</v>
      </c>
      <c r="D84" s="5" t="s">
        <v>220</v>
      </c>
      <c r="E84" s="4" t="s">
        <v>291</v>
      </c>
      <c r="F84" s="6">
        <v>16</v>
      </c>
      <c r="G84" s="6">
        <v>5</v>
      </c>
      <c r="H84" s="9" t="str">
        <f>IF(ISBLANK(I84),"No Value",IF(I84=0,"Solid",IF(I84=1,"Dotted",IF(I84=2,"Medium-Dashed",IF(I84=3,"LongDashed",IF(I84=4,"LongDashed Dot Dot",IF(I84=6,"Medium-Dashed Dot Dot",IF(I84=7,"Solid Medium-Dashed" ))))))))</f>
        <v>Solid</v>
      </c>
      <c r="I84" s="6">
        <v>0</v>
      </c>
      <c r="J84" s="6">
        <v>0</v>
      </c>
      <c r="K84" s="5" t="s">
        <v>41</v>
      </c>
      <c r="L84" s="5" t="s">
        <v>37</v>
      </c>
      <c r="M84" s="27" t="str">
        <f>IF(ISBLANK(A84),L84, CONCATENATE(L84,"_",A84))</f>
        <v>miscellaneous_feature_area_LDK</v>
      </c>
      <c r="N84" s="27"/>
      <c r="O84" s="27" t="str">
        <f>IF(ISBLANK(A84),(CONCATENATE("''Level_Name'' = '",E84,"' AND ''Level'' = '",F84,"' AND ''Color'' = '",G84,"' AND ''Linetype'' = '",H84,"' AND ''LineWt''= '",J84,"'")),(CONCATENATE("''Level_Name'' = '",E84,"' AND ''Level'' = '",F84,"' AND ''Color'' = '",G84,"' AND ''Linetype'' = '",H84,"' AND ''LineWt''= '",J84,"' AND ''RefName'' = '",A84,"'")))</f>
        <v>''Level_Name'' = 'VA_SITE_MISC' AND ''Level'' = '16' AND ''Color'' = '5' AND ''Linetype'' = 'Solid' AND ''LineWt''= '0' AND ''RefName'' = 'LDK'</v>
      </c>
      <c r="P84" s="5"/>
      <c r="Q84" s="5"/>
      <c r="R84" s="5"/>
      <c r="S84" s="5"/>
      <c r="U84" s="8" t="s">
        <v>705</v>
      </c>
      <c r="V84" s="2" t="s">
        <v>706</v>
      </c>
      <c r="W84" s="25" t="s">
        <v>712</v>
      </c>
      <c r="X84" s="25" t="s">
        <v>707</v>
      </c>
      <c r="Y84" s="26" t="s">
        <v>708</v>
      </c>
      <c r="Z84" s="26" t="s">
        <v>709</v>
      </c>
      <c r="AA84" s="26" t="s">
        <v>710</v>
      </c>
      <c r="AB84" s="26" t="s">
        <v>711</v>
      </c>
    </row>
    <row r="85" spans="1:28" ht="12.75" customHeight="1" x14ac:dyDescent="0.2">
      <c r="A85" s="5" t="s">
        <v>372</v>
      </c>
      <c r="B85" s="13" t="s">
        <v>320</v>
      </c>
      <c r="C85" s="13" t="s">
        <v>350</v>
      </c>
      <c r="D85" s="5" t="s">
        <v>371</v>
      </c>
      <c r="E85" s="4" t="s">
        <v>398</v>
      </c>
      <c r="F85" s="7">
        <v>26</v>
      </c>
      <c r="G85" s="7">
        <v>7</v>
      </c>
      <c r="H85" s="9" t="str">
        <f>IF(ISBLANK(I85),"No Value",IF(I85=0,"Solid",IF(I85=1,"Dotted",IF(I85=2,"Medium-Dashed",IF(I85=3,"LongDashed",IF(I85=4,"LongDashed Dot Dot",IF(I85=6,"Medium-Dashed Dot Dot",IF(I85=7,"Solid Medium-Dashed" ))))))))</f>
        <v>No Value</v>
      </c>
      <c r="I85" s="7"/>
      <c r="J85" s="6"/>
      <c r="K85" s="4" t="s">
        <v>262</v>
      </c>
      <c r="L85" s="4" t="s">
        <v>373</v>
      </c>
      <c r="M85" s="27" t="str">
        <f>IF(ISBLANK(A85),L85, CONCATENATE(L85,"_",A85))</f>
        <v>levee_berm_area_LEVEE</v>
      </c>
      <c r="N85" s="27"/>
      <c r="O85" s="27" t="str">
        <f>IF(ISBLANK(A85),(CONCATENATE("''Level_Name'' = '",E85,"' AND ''Level'' = '",F85,"' AND ''Color'' = '",G85,"' AND ''Linetype'' = '",H85,"' AND ''LineWt''= '",J85,"'")),(CONCATENATE("''Level_Name'' = '",E85,"' AND ''Level'' = '",F85,"' AND ''Color'' = '",G85,"' AND ''Linetype'' = '",H85,"' AND ''LineWt''= '",J85,"' AND ''RefName'' = '",A85,"'")))</f>
        <v>''Level_Name'' = 'VA_UTIL_IRRI' AND ''Level'' = '26' AND ''Color'' = '7' AND ''Linetype'' = 'No Value' AND ''LineWt''= '' AND ''RefName'' = 'LEVEE'</v>
      </c>
      <c r="U85" s="8" t="s">
        <v>705</v>
      </c>
      <c r="V85" s="2" t="s">
        <v>706</v>
      </c>
      <c r="W85" s="25" t="s">
        <v>712</v>
      </c>
      <c r="X85" s="25" t="s">
        <v>707</v>
      </c>
      <c r="Y85" s="26" t="s">
        <v>708</v>
      </c>
      <c r="Z85" s="26" t="s">
        <v>709</v>
      </c>
      <c r="AA85" s="26" t="s">
        <v>710</v>
      </c>
      <c r="AB85" s="26" t="s">
        <v>711</v>
      </c>
    </row>
    <row r="86" spans="1:28" ht="12.75" customHeight="1" x14ac:dyDescent="0.2">
      <c r="A86" s="5" t="s">
        <v>484</v>
      </c>
      <c r="B86" s="13" t="s">
        <v>320</v>
      </c>
      <c r="C86" s="13" t="s">
        <v>350</v>
      </c>
      <c r="D86" s="5" t="s">
        <v>485</v>
      </c>
      <c r="E86" s="4" t="s">
        <v>291</v>
      </c>
      <c r="F86" s="6">
        <v>16</v>
      </c>
      <c r="G86" s="6">
        <v>5</v>
      </c>
      <c r="H86" s="9" t="str">
        <f>IF(ISBLANK(I86),"No Value",IF(I86=0,"Solid",IF(I86=1,"Dotted",IF(I86=2,"Medium-Dashed",IF(I86=3,"LongDashed",IF(I86=4,"LongDashed Dot Dot",IF(I86=6,"Medium-Dashed Dot Dot",IF(I86=7,"Solid Medium-Dashed" ))))))))</f>
        <v>Solid</v>
      </c>
      <c r="I86" s="6">
        <v>0</v>
      </c>
      <c r="J86" s="6">
        <v>0</v>
      </c>
      <c r="K86" s="5" t="s">
        <v>482</v>
      </c>
      <c r="L86" s="5" t="s">
        <v>483</v>
      </c>
      <c r="M86" s="27" t="str">
        <f>IF(ISBLANK(A86),L86, CONCATENATE(L86,"_",A86))</f>
        <v>solid_waste_landfill_area_LF</v>
      </c>
      <c r="N86" s="27"/>
      <c r="O86" s="27" t="str">
        <f>IF(ISBLANK(A86),(CONCATENATE("''Level_Name'' = '",E86,"' AND ''Level'' = '",F86,"' AND ''Color'' = '",G86,"' AND ''Linetype'' = '",H86,"' AND ''LineWt''= '",J86,"'")),(CONCATENATE("''Level_Name'' = '",E86,"' AND ''Level'' = '",F86,"' AND ''Color'' = '",G86,"' AND ''Linetype'' = '",H86,"' AND ''LineWt''= '",J86,"' AND ''RefName'' = '",A86,"'")))</f>
        <v>''Level_Name'' = 'VA_SITE_MISC' AND ''Level'' = '16' AND ''Color'' = '5' AND ''Linetype'' = 'Solid' AND ''LineWt''= '0' AND ''RefName'' = 'LF'</v>
      </c>
      <c r="P86" s="5"/>
      <c r="Q86" s="5"/>
      <c r="R86" s="5"/>
      <c r="S86" s="5"/>
      <c r="U86" s="8" t="s">
        <v>705</v>
      </c>
      <c r="V86" s="2" t="s">
        <v>706</v>
      </c>
      <c r="W86" s="25" t="s">
        <v>712</v>
      </c>
      <c r="X86" s="25" t="s">
        <v>707</v>
      </c>
      <c r="Y86" s="26" t="s">
        <v>708</v>
      </c>
      <c r="Z86" s="26" t="s">
        <v>709</v>
      </c>
      <c r="AA86" s="26" t="s">
        <v>710</v>
      </c>
      <c r="AB86" s="26" t="s">
        <v>711</v>
      </c>
    </row>
    <row r="87" spans="1:28" ht="12.75" customHeight="1" x14ac:dyDescent="0.2">
      <c r="A87" s="5" t="s">
        <v>45</v>
      </c>
      <c r="B87" s="14" t="s">
        <v>239</v>
      </c>
      <c r="C87" s="13" t="s">
        <v>350</v>
      </c>
      <c r="D87" s="5" t="s">
        <v>129</v>
      </c>
      <c r="E87" s="4" t="s">
        <v>401</v>
      </c>
      <c r="F87" s="7">
        <v>29</v>
      </c>
      <c r="G87" s="7"/>
      <c r="H87" s="9" t="str">
        <f>IF(ISBLANK(I87),"No Value",IF(I87=0,"Solid",IF(I87=1,"Dotted",IF(I87=2,"Medium-Dashed",IF(I87=3,"LongDashed",IF(I87=4,"LongDashed Dot Dot",IF(I87=6,"Medium-Dashed Dot Dot",IF(I87=7,"Solid Medium-Dashed" ))))))))</f>
        <v>No Value</v>
      </c>
      <c r="I87" s="7"/>
      <c r="J87" s="7"/>
      <c r="K87" s="5" t="s">
        <v>585</v>
      </c>
      <c r="L87" s="5" t="s">
        <v>60</v>
      </c>
      <c r="M87" s="27" t="str">
        <f>IF(ISBLANK(A87),L87, CONCATENATE(L87,"_",A87))</f>
        <v>exterior_lighting_point_LIGHT</v>
      </c>
      <c r="N87" s="27"/>
      <c r="O87" s="27" t="str">
        <f>CONCATENATE("''Level_Name'' = '",E87,"' AND ''Level'' ='",F87,"' AND ''RefName'' = '",A87,"'")</f>
        <v>''Level_Name'' = 'VA_UTIL_LITP' AND ''Level'' ='29' AND ''RefName'' = 'LIGHT'</v>
      </c>
      <c r="P87" s="5"/>
      <c r="Q87" s="5"/>
      <c r="R87" s="5"/>
      <c r="S87" s="5"/>
      <c r="U87" s="8" t="s">
        <v>705</v>
      </c>
      <c r="V87" s="2" t="s">
        <v>706</v>
      </c>
      <c r="W87" s="25" t="s">
        <v>712</v>
      </c>
      <c r="X87" s="25" t="s">
        <v>707</v>
      </c>
      <c r="Y87" s="26" t="s">
        <v>708</v>
      </c>
      <c r="Z87" s="26" t="s">
        <v>709</v>
      </c>
      <c r="AA87" s="26" t="s">
        <v>710</v>
      </c>
      <c r="AB87" s="26" t="s">
        <v>711</v>
      </c>
    </row>
    <row r="88" spans="1:28" ht="12.75" customHeight="1" x14ac:dyDescent="0.2">
      <c r="A88" s="5" t="s">
        <v>46</v>
      </c>
      <c r="B88" s="14" t="s">
        <v>239</v>
      </c>
      <c r="C88" s="13" t="s">
        <v>350</v>
      </c>
      <c r="D88" s="5" t="s">
        <v>63</v>
      </c>
      <c r="E88" s="4" t="s">
        <v>291</v>
      </c>
      <c r="F88" s="7">
        <v>16</v>
      </c>
      <c r="G88" s="7"/>
      <c r="H88" s="9" t="str">
        <f>IF(ISBLANK(I88),"No Value",IF(I88=0,"Solid",IF(I88=1,"Dotted",IF(I88=2,"Medium-Dashed",IF(I88=3,"LongDashed",IF(I88=4,"LongDashed Dot Dot",IF(I88=6,"Medium-Dashed Dot Dot",IF(I88=7,"Solid Medium-Dashed" ))))))))</f>
        <v>No Value</v>
      </c>
      <c r="I88" s="7"/>
      <c r="J88" s="7"/>
      <c r="K88" s="4" t="s">
        <v>413</v>
      </c>
      <c r="L88" s="5" t="s">
        <v>125</v>
      </c>
      <c r="M88" s="27" t="str">
        <f>IF(ISBLANK(A88),L88, CONCATENATE(L88,"_",A88))</f>
        <v>undefined_mapping_feature_point_LO</v>
      </c>
      <c r="N88" s="27"/>
      <c r="O88" s="27" t="str">
        <f>CONCATENATE("''Level_Name'' = '",E88,"' AND ''Level'' ='",F88,"' AND ''RefName'' = '",A88,"'")</f>
        <v>''Level_Name'' = 'VA_SITE_MISC' AND ''Level'' ='16' AND ''RefName'' = 'LO'</v>
      </c>
      <c r="P88" s="5"/>
      <c r="Q88" s="5"/>
      <c r="R88" s="5"/>
      <c r="S88" s="5"/>
      <c r="U88" s="8" t="s">
        <v>705</v>
      </c>
      <c r="V88" s="2" t="s">
        <v>706</v>
      </c>
      <c r="W88" s="25" t="s">
        <v>712</v>
      </c>
      <c r="X88" s="25" t="s">
        <v>707</v>
      </c>
      <c r="Y88" s="26" t="s">
        <v>708</v>
      </c>
      <c r="Z88" s="26" t="s">
        <v>709</v>
      </c>
      <c r="AA88" s="26" t="s">
        <v>710</v>
      </c>
      <c r="AB88" s="26" t="s">
        <v>711</v>
      </c>
    </row>
    <row r="89" spans="1:28" ht="12.75" customHeight="1" x14ac:dyDescent="0.2">
      <c r="A89" s="5" t="s">
        <v>464</v>
      </c>
      <c r="B89" s="13" t="s">
        <v>320</v>
      </c>
      <c r="C89" s="13" t="s">
        <v>350</v>
      </c>
      <c r="D89" s="5" t="s">
        <v>465</v>
      </c>
      <c r="E89" s="4" t="s">
        <v>291</v>
      </c>
      <c r="F89" s="6">
        <v>16</v>
      </c>
      <c r="G89" s="6">
        <v>5</v>
      </c>
      <c r="H89" s="9" t="str">
        <f>IF(ISBLANK(I89),"No Value",IF(I89=0,"Solid",IF(I89=1,"Dotted",IF(I89=2,"Medium-Dashed",IF(I89=3,"LongDashed",IF(I89=4,"LongDashed Dot Dot",IF(I89=6,"Medium-Dashed Dot Dot",IF(I89=7,"Solid Medium-Dashed" ))))))))</f>
        <v>Solid</v>
      </c>
      <c r="I89" s="6">
        <v>0</v>
      </c>
      <c r="J89" s="6">
        <v>0</v>
      </c>
      <c r="K89" s="5" t="s">
        <v>265</v>
      </c>
      <c r="L89" s="5" t="s">
        <v>267</v>
      </c>
      <c r="M89" s="27" t="str">
        <f>IF(ISBLANK(A89),L89, CONCATENATE(L89,"_",A89))</f>
        <v>land_cover_area_LS</v>
      </c>
      <c r="N89" s="27"/>
      <c r="O89" s="27" t="str">
        <f>IF(ISBLANK(A89),(CONCATENATE("''Level_Name'' = '",E89,"' AND ''Level'' = '",F89,"' AND ''Color'' = '",G89,"' AND ''Linetype'' = '",H89,"' AND ''LineWt''= '",J89,"'")),(CONCATENATE("''Level_Name'' = '",E89,"' AND ''Level'' = '",F89,"' AND ''Color'' = '",G89,"' AND ''Linetype'' = '",H89,"' AND ''LineWt''= '",J89,"' AND ''RefName'' = '",A89,"'")))</f>
        <v>''Level_Name'' = 'VA_SITE_MISC' AND ''Level'' = '16' AND ''Color'' = '5' AND ''Linetype'' = 'Solid' AND ''LineWt''= '0' AND ''RefName'' = 'LS'</v>
      </c>
      <c r="P89" s="5"/>
      <c r="Q89" s="5"/>
      <c r="R89" s="5"/>
      <c r="S89" s="5"/>
      <c r="U89" s="8" t="s">
        <v>705</v>
      </c>
      <c r="V89" s="2" t="s">
        <v>706</v>
      </c>
      <c r="W89" s="25" t="s">
        <v>712</v>
      </c>
      <c r="X89" s="25" t="s">
        <v>707</v>
      </c>
      <c r="Y89" s="26" t="s">
        <v>708</v>
      </c>
      <c r="Z89" s="26" t="s">
        <v>709</v>
      </c>
      <c r="AA89" s="26" t="s">
        <v>710</v>
      </c>
      <c r="AB89" s="26" t="s">
        <v>711</v>
      </c>
    </row>
    <row r="90" spans="1:28" ht="12.75" customHeight="1" x14ac:dyDescent="0.2">
      <c r="A90" s="5" t="s">
        <v>221</v>
      </c>
      <c r="B90" s="13" t="s">
        <v>320</v>
      </c>
      <c r="C90" s="13" t="s">
        <v>350</v>
      </c>
      <c r="D90" s="5" t="s">
        <v>222</v>
      </c>
      <c r="E90" s="4" t="s">
        <v>284</v>
      </c>
      <c r="F90" s="6">
        <v>13</v>
      </c>
      <c r="G90" s="6">
        <v>4</v>
      </c>
      <c r="H90" s="9" t="str">
        <f>IF(ISBLANK(I90),"No Value",IF(I90=0,"Solid",IF(I90=1,"Dotted",IF(I90=2,"Medium-Dashed",IF(I90=3,"LongDashed",IF(I90=4,"LongDashed Dot Dot",IF(I90=6,"Medium-Dashed Dot Dot",IF(I90=7,"Solid Medium-Dashed" ))))))))</f>
        <v>Solid</v>
      </c>
      <c r="I90" s="6">
        <v>0</v>
      </c>
      <c r="J90" s="6">
        <v>2</v>
      </c>
      <c r="K90" s="4" t="s">
        <v>323</v>
      </c>
      <c r="L90" s="5" t="s">
        <v>110</v>
      </c>
      <c r="M90" s="27" t="str">
        <f>IF(ISBLANK(A90),L90, CONCATENATE(L90,"_",A90))</f>
        <v>structure_existing_area_MBH</v>
      </c>
      <c r="N90" s="27"/>
      <c r="O90" s="27" t="str">
        <f>IF(ISBLANK(A90),(CONCATENATE("''Level_Name'' = '",E90,"' AND ''Level'' = '",F90,"' AND ''Color'' = '",G90,"' AND ''Linetype'' = '",H90,"' AND ''LineWt''= '",J90,"'")),(CONCATENATE("''Level_Name'' = '",E90,"' AND ''Level'' = '",F90,"' AND ''Color'' = '",G90,"' AND ''Linetype'' = '",H90,"' AND ''LineWt''= '",J90,"' AND ''RefName'' = '",A90,"'")))</f>
        <v>''Level_Name'' = 'VA_BLDG_BLDG' AND ''Level'' = '13' AND ''Color'' = '4' AND ''Linetype'' = 'Solid' AND ''LineWt''= '2' AND ''RefName'' = 'MBH'</v>
      </c>
      <c r="P90" s="5"/>
      <c r="Q90" s="5"/>
      <c r="R90" s="5"/>
      <c r="S90" s="5"/>
      <c r="U90" s="8" t="s">
        <v>705</v>
      </c>
      <c r="V90" s="2" t="s">
        <v>706</v>
      </c>
      <c r="W90" s="25" t="s">
        <v>712</v>
      </c>
      <c r="X90" s="25" t="s">
        <v>707</v>
      </c>
      <c r="Y90" s="26" t="s">
        <v>708</v>
      </c>
      <c r="Z90" s="26" t="s">
        <v>709</v>
      </c>
      <c r="AA90" s="26" t="s">
        <v>710</v>
      </c>
      <c r="AB90" s="26" t="s">
        <v>711</v>
      </c>
    </row>
    <row r="91" spans="1:28" ht="12.75" customHeight="1" x14ac:dyDescent="0.2">
      <c r="A91" s="27" t="s">
        <v>487</v>
      </c>
      <c r="B91" s="3" t="s">
        <v>320</v>
      </c>
      <c r="C91" s="3" t="s">
        <v>350</v>
      </c>
      <c r="D91" s="27" t="s">
        <v>490</v>
      </c>
      <c r="E91" s="8" t="s">
        <v>273</v>
      </c>
      <c r="F91" s="9">
        <v>1</v>
      </c>
      <c r="G91" s="9">
        <v>0</v>
      </c>
      <c r="H91" s="9" t="str">
        <f>IF(ISBLANK(I91),"No Value",IF(I91=0,"Solid",IF(I91=1,"Dotted",IF(I91=2,"Medium-Dashed",IF(I91=3,"LongDashed",IF(I91=4,"LongDashed Dot Dot",IF(I91=6,"Medium-Dashed Dot Dot",IF(I91=7,"Solid Medium-Dashed" ))))))))</f>
        <v>Solid</v>
      </c>
      <c r="I91" s="9">
        <v>0</v>
      </c>
      <c r="J91" s="9">
        <v>0</v>
      </c>
      <c r="K91" s="5" t="s">
        <v>39</v>
      </c>
      <c r="L91" s="27" t="s">
        <v>497</v>
      </c>
      <c r="M91" s="27" t="str">
        <f>IF(ISBLANK(A91),L91, CONCATENATE(L91,"_",A91))</f>
        <v>median_area_MEDA</v>
      </c>
      <c r="N91" s="27"/>
      <c r="O91" s="27" t="str">
        <f>IF(ISBLANK(A91),(CONCATENATE("''Level_Name'' = '",E91,"' AND ''Level'' = '",F91,"' AND ''Color'' = '",G91,"' AND ''Linetype'' = '",H91,"' AND ''LineWt''= '",J91,"'")),(CONCATENATE("''Level_Name'' = '",E91,"' AND ''Level'' = '",F91,"' AND ''Color'' = '",G91,"' AND ''Linetype'' = '",H91,"' AND ''LineWt''= '",J91,"' AND ''RefName'' = '",A91,"'")))</f>
        <v>''Level_Name'' = 'VA_ROAD_TW' AND ''Level'' = '1' AND ''Color'' = '0' AND ''Linetype'' = 'Solid' AND ''LineWt''= '0' AND ''RefName'' = 'MEDA'</v>
      </c>
      <c r="P91" s="27"/>
      <c r="Q91" s="27"/>
      <c r="R91" s="27"/>
      <c r="S91" s="27"/>
      <c r="T91" s="9"/>
      <c r="U91" s="8" t="s">
        <v>705</v>
      </c>
      <c r="V91" s="2" t="s">
        <v>706</v>
      </c>
      <c r="W91" s="25" t="s">
        <v>712</v>
      </c>
      <c r="X91" s="25" t="s">
        <v>707</v>
      </c>
      <c r="Y91" s="26" t="s">
        <v>708</v>
      </c>
      <c r="Z91" s="26" t="s">
        <v>709</v>
      </c>
      <c r="AA91" s="26" t="s">
        <v>710</v>
      </c>
      <c r="AB91" s="26" t="s">
        <v>711</v>
      </c>
    </row>
    <row r="92" spans="1:28" ht="12.75" customHeight="1" x14ac:dyDescent="0.2">
      <c r="A92" s="27" t="s">
        <v>488</v>
      </c>
      <c r="B92" s="3" t="s">
        <v>320</v>
      </c>
      <c r="C92" s="3" t="s">
        <v>350</v>
      </c>
      <c r="D92" s="27" t="s">
        <v>491</v>
      </c>
      <c r="E92" s="8" t="s">
        <v>273</v>
      </c>
      <c r="F92" s="9">
        <v>1</v>
      </c>
      <c r="G92" s="9">
        <v>0</v>
      </c>
      <c r="H92" s="9" t="str">
        <f>IF(ISBLANK(I92),"No Value",IF(I92=0,"Solid",IF(I92=1,"Dotted",IF(I92=2,"Medium-Dashed",IF(I92=3,"LongDashed",IF(I92=4,"LongDashed Dot Dot",IF(I92=6,"Medium-Dashed Dot Dot",IF(I92=7,"Solid Medium-Dashed" ))))))))</f>
        <v>Solid</v>
      </c>
      <c r="I92" s="9">
        <v>0</v>
      </c>
      <c r="J92" s="9">
        <v>0</v>
      </c>
      <c r="K92" s="5" t="s">
        <v>39</v>
      </c>
      <c r="L92" s="27" t="s">
        <v>497</v>
      </c>
      <c r="M92" s="27" t="str">
        <f>IF(ISBLANK(A92),L92, CONCATENATE(L92,"_",A92))</f>
        <v>median_area_MEDC</v>
      </c>
      <c r="N92" s="27"/>
      <c r="O92" s="27" t="str">
        <f>IF(ISBLANK(A92),(CONCATENATE("''Level_Name'' = '",E92,"' AND ''Level'' = '",F92,"' AND ''Color'' = '",G92,"' AND ''Linetype'' = '",H92,"' AND ''LineWt''= '",J92,"'")),(CONCATENATE("''Level_Name'' = '",E92,"' AND ''Level'' = '",F92,"' AND ''Color'' = '",G92,"' AND ''Linetype'' = '",H92,"' AND ''LineWt''= '",J92,"' AND ''RefName'' = '",A92,"'")))</f>
        <v>''Level_Name'' = 'VA_ROAD_TW' AND ''Level'' = '1' AND ''Color'' = '0' AND ''Linetype'' = 'Solid' AND ''LineWt''= '0' AND ''RefName'' = 'MEDC'</v>
      </c>
      <c r="P92" s="27"/>
      <c r="Q92" s="27"/>
      <c r="R92" s="27"/>
      <c r="S92" s="27"/>
      <c r="T92" s="9"/>
      <c r="U92" s="8" t="s">
        <v>705</v>
      </c>
      <c r="V92" s="2" t="s">
        <v>706</v>
      </c>
      <c r="W92" s="25" t="s">
        <v>712</v>
      </c>
      <c r="X92" s="25" t="s">
        <v>707</v>
      </c>
      <c r="Y92" s="26" t="s">
        <v>708</v>
      </c>
      <c r="Z92" s="26" t="s">
        <v>709</v>
      </c>
      <c r="AA92" s="26" t="s">
        <v>710</v>
      </c>
      <c r="AB92" s="26" t="s">
        <v>711</v>
      </c>
    </row>
    <row r="93" spans="1:28" ht="12.75" customHeight="1" x14ac:dyDescent="0.2">
      <c r="A93" s="27" t="s">
        <v>489</v>
      </c>
      <c r="B93" s="3" t="s">
        <v>320</v>
      </c>
      <c r="C93" s="3" t="s">
        <v>350</v>
      </c>
      <c r="D93" s="27" t="s">
        <v>492</v>
      </c>
      <c r="E93" s="8" t="s">
        <v>273</v>
      </c>
      <c r="F93" s="9">
        <v>1</v>
      </c>
      <c r="G93" s="9">
        <v>0</v>
      </c>
      <c r="H93" s="9" t="str">
        <f>IF(ISBLANK(I93),"No Value",IF(I93=0,"Solid",IF(I93=1,"Dotted",IF(I93=2,"Medium-Dashed",IF(I93=3,"LongDashed",IF(I93=4,"LongDashed Dot Dot",IF(I93=6,"Medium-Dashed Dot Dot",IF(I93=7,"Solid Medium-Dashed" ))))))))</f>
        <v>Solid</v>
      </c>
      <c r="I93" s="9">
        <v>0</v>
      </c>
      <c r="J93" s="9">
        <v>0</v>
      </c>
      <c r="K93" s="5" t="s">
        <v>39</v>
      </c>
      <c r="L93" s="27" t="s">
        <v>497</v>
      </c>
      <c r="M93" s="27" t="str">
        <f>IF(ISBLANK(A93),L93, CONCATENATE(L93,"_",A93))</f>
        <v>median_area_MEDD</v>
      </c>
      <c r="N93" s="27"/>
      <c r="O93" s="27" t="str">
        <f>IF(ISBLANK(A93),(CONCATENATE("''Level_Name'' = '",E93,"' AND ''Level'' = '",F93,"' AND ''Color'' = '",G93,"' AND ''Linetype'' = '",H93,"' AND ''LineWt''= '",J93,"'")),(CONCATENATE("''Level_Name'' = '",E93,"' AND ''Level'' = '",F93,"' AND ''Color'' = '",G93,"' AND ''Linetype'' = '",H93,"' AND ''LineWt''= '",J93,"' AND ''RefName'' = '",A93,"'")))</f>
        <v>''Level_Name'' = 'VA_ROAD_TW' AND ''Level'' = '1' AND ''Color'' = '0' AND ''Linetype'' = 'Solid' AND ''LineWt''= '0' AND ''RefName'' = 'MEDD'</v>
      </c>
      <c r="P93" s="27"/>
      <c r="Q93" s="27"/>
      <c r="R93" s="27"/>
      <c r="S93" s="27"/>
      <c r="T93" s="9"/>
      <c r="U93" s="8" t="s">
        <v>705</v>
      </c>
      <c r="V93" s="2" t="s">
        <v>706</v>
      </c>
      <c r="W93" s="25" t="s">
        <v>712</v>
      </c>
      <c r="X93" s="25" t="s">
        <v>707</v>
      </c>
      <c r="Y93" s="26" t="s">
        <v>708</v>
      </c>
      <c r="Z93" s="26" t="s">
        <v>709</v>
      </c>
      <c r="AA93" s="26" t="s">
        <v>710</v>
      </c>
      <c r="AB93" s="26" t="s">
        <v>711</v>
      </c>
    </row>
    <row r="94" spans="1:28" ht="12.75" customHeight="1" x14ac:dyDescent="0.2">
      <c r="A94" s="2" t="s">
        <v>166</v>
      </c>
      <c r="B94" s="14" t="s">
        <v>239</v>
      </c>
      <c r="C94" s="13" t="s">
        <v>350</v>
      </c>
      <c r="D94" s="2" t="s">
        <v>168</v>
      </c>
      <c r="E94" s="4" t="s">
        <v>396</v>
      </c>
      <c r="F94" s="3">
        <v>24</v>
      </c>
      <c r="G94" s="3"/>
      <c r="H94" s="9" t="str">
        <f>IF(ISBLANK(I94),"No Value",IF(I94=0,"Solid",IF(I94=1,"Dotted",IF(I94=2,"Medium-Dashed",IF(I94=3,"LongDashed",IF(I94=4,"LongDashed Dot Dot",IF(I94=6,"Medium-Dashed Dot Dot",IF(I94=7,"Solid Medium-Dashed" ))))))))</f>
        <v>No Value</v>
      </c>
      <c r="I94" s="3"/>
      <c r="J94" s="3"/>
      <c r="K94" s="2" t="s">
        <v>42</v>
      </c>
      <c r="L94" s="5" t="s">
        <v>507</v>
      </c>
      <c r="M94" s="27" t="str">
        <f>IF(ISBLANK(A94),L94, CONCATENATE(L94,"_",A94))</f>
        <v>ut_undefined_feature_point_MHX</v>
      </c>
      <c r="N94" s="27"/>
      <c r="O94" s="27" t="str">
        <f>CONCATENATE("''Level_Name'' = '",E94,"' AND ''Level'' ='",F94,"' AND ''RefName'' = '",A94,"'")</f>
        <v>''Level_Name'' = 'VA_UTIL_MANH' AND ''Level'' ='24' AND ''RefName'' = 'MHX'</v>
      </c>
      <c r="P94" s="5"/>
      <c r="Q94" s="5"/>
      <c r="R94" s="5"/>
      <c r="S94" s="5"/>
      <c r="U94" s="8" t="s">
        <v>705</v>
      </c>
      <c r="V94" s="2" t="s">
        <v>706</v>
      </c>
      <c r="W94" s="25" t="s">
        <v>712</v>
      </c>
      <c r="X94" s="25" t="s">
        <v>707</v>
      </c>
      <c r="Y94" s="26" t="s">
        <v>708</v>
      </c>
      <c r="Z94" s="26" t="s">
        <v>709</v>
      </c>
      <c r="AA94" s="26" t="s">
        <v>710</v>
      </c>
      <c r="AB94" s="26" t="s">
        <v>711</v>
      </c>
    </row>
    <row r="95" spans="1:28" ht="12.75" customHeight="1" x14ac:dyDescent="0.2">
      <c r="A95" s="5" t="s">
        <v>310</v>
      </c>
      <c r="B95" s="13" t="s">
        <v>320</v>
      </c>
      <c r="C95" s="13" t="s">
        <v>350</v>
      </c>
      <c r="D95" s="5" t="s">
        <v>322</v>
      </c>
      <c r="E95" s="4" t="s">
        <v>291</v>
      </c>
      <c r="F95" s="6">
        <v>16</v>
      </c>
      <c r="G95" s="6">
        <v>5</v>
      </c>
      <c r="H95" s="9" t="str">
        <f>IF(ISBLANK(I95),"No Value",IF(I95=0,"Solid",IF(I95=1,"Dotted",IF(I95=2,"Medium-Dashed",IF(I95=3,"LongDashed",IF(I95=4,"LongDashed Dot Dot",IF(I95=6,"Medium-Dashed Dot Dot",IF(I95=7,"Solid Medium-Dashed" ))))))))</f>
        <v>Solid</v>
      </c>
      <c r="I95" s="6">
        <v>0</v>
      </c>
      <c r="J95" s="6">
        <v>0</v>
      </c>
      <c r="K95" s="5" t="s">
        <v>311</v>
      </c>
      <c r="L95" s="5" t="s">
        <v>313</v>
      </c>
      <c r="M95" s="27" t="str">
        <f>IF(ISBLANK(A95),L95, CONCATENATE(L95,"_",A95))</f>
        <v>historic_feature_area_MONUMENT</v>
      </c>
      <c r="N95" s="27"/>
      <c r="O95" s="27" t="str">
        <f>IF(ISBLANK(A95),(CONCATENATE("''Level_Name'' = '",E95,"' AND ''Level'' = '",F95,"' AND ''Color'' = '",G95,"' AND ''Linetype'' = '",H95,"' AND ''LineWt''= '",J95,"'")),(CONCATENATE("''Level_Name'' = '",E95,"' AND ''Level'' = '",F95,"' AND ''Color'' = '",G95,"' AND ''Linetype'' = '",H95,"' AND ''LineWt''= '",J95,"' AND ''RefName'' = '",A95,"'")))</f>
        <v>''Level_Name'' = 'VA_SITE_MISC' AND ''Level'' = '16' AND ''Color'' = '5' AND ''Linetype'' = 'Solid' AND ''LineWt''= '0' AND ''RefName'' = 'MONUMENT'</v>
      </c>
      <c r="P95" s="5"/>
      <c r="Q95" s="5"/>
      <c r="R95" s="5"/>
      <c r="S95" s="5"/>
      <c r="U95" s="8" t="s">
        <v>705</v>
      </c>
      <c r="V95" s="2" t="s">
        <v>706</v>
      </c>
      <c r="W95" s="25" t="s">
        <v>712</v>
      </c>
      <c r="X95" s="25" t="s">
        <v>707</v>
      </c>
      <c r="Y95" s="26" t="s">
        <v>708</v>
      </c>
      <c r="Z95" s="26" t="s">
        <v>709</v>
      </c>
      <c r="AA95" s="26" t="s">
        <v>710</v>
      </c>
      <c r="AB95" s="26" t="s">
        <v>711</v>
      </c>
    </row>
    <row r="96" spans="1:28" ht="12.75" customHeight="1" x14ac:dyDescent="0.2">
      <c r="A96" s="5" t="s">
        <v>234</v>
      </c>
      <c r="B96" s="13" t="s">
        <v>320</v>
      </c>
      <c r="C96" s="13" t="s">
        <v>350</v>
      </c>
      <c r="D96" s="2" t="s">
        <v>687</v>
      </c>
      <c r="E96" s="4" t="s">
        <v>291</v>
      </c>
      <c r="F96" s="6">
        <v>16</v>
      </c>
      <c r="G96" s="6">
        <v>5</v>
      </c>
      <c r="H96" s="9" t="str">
        <f>IF(ISBLANK(I96),"No Value",IF(I96=0,"Solid",IF(I96=1,"Dotted",IF(I96=2,"Medium-Dashed",IF(I96=3,"LongDashed",IF(I96=4,"LongDashed Dot Dot",IF(I96=6,"Medium-Dashed Dot Dot",IF(I96=7,"Solid Medium-Dashed" ))))))))</f>
        <v>Solid</v>
      </c>
      <c r="I96" s="6">
        <v>0</v>
      </c>
      <c r="J96" s="6">
        <v>0</v>
      </c>
      <c r="K96" s="5" t="s">
        <v>265</v>
      </c>
      <c r="L96" s="5" t="s">
        <v>267</v>
      </c>
      <c r="M96" s="27" t="str">
        <f>IF(ISBLANK(A96),L96, CONCATENATE(L96,"_",A96))</f>
        <v>land_cover_area_NG</v>
      </c>
      <c r="N96" s="27"/>
      <c r="O96" s="27" t="str">
        <f>IF(ISBLANK(A96),(CONCATENATE("''Level_Name'' = '",E96,"' AND ''Level'' = '",F96,"' AND ''Color'' = '",G96,"' AND ''Linetype'' = '",H96,"' AND ''LineWt''= '",J96,"'")),(CONCATENATE("''Level_Name'' = '",E96,"' AND ''Level'' = '",F96,"' AND ''Color'' = '",G96,"' AND ''Linetype'' = '",H96,"' AND ''LineWt''= '",J96,"' AND ''RefName'' = '",A96,"'")))</f>
        <v>''Level_Name'' = 'VA_SITE_MISC' AND ''Level'' = '16' AND ''Color'' = '5' AND ''Linetype'' = 'Solid' AND ''LineWt''= '0' AND ''RefName'' = 'NG'</v>
      </c>
      <c r="P96" s="5"/>
      <c r="Q96" s="5"/>
      <c r="R96" s="5"/>
      <c r="S96" s="5"/>
      <c r="U96" s="8" t="s">
        <v>705</v>
      </c>
      <c r="V96" s="2" t="s">
        <v>706</v>
      </c>
      <c r="W96" s="25" t="s">
        <v>712</v>
      </c>
      <c r="X96" s="25" t="s">
        <v>707</v>
      </c>
      <c r="Y96" s="26" t="s">
        <v>708</v>
      </c>
      <c r="Z96" s="26" t="s">
        <v>709</v>
      </c>
      <c r="AA96" s="26" t="s">
        <v>710</v>
      </c>
      <c r="AB96" s="26" t="s">
        <v>711</v>
      </c>
    </row>
    <row r="97" spans="1:28" s="48" customFormat="1" ht="12.75" customHeight="1" x14ac:dyDescent="0.2">
      <c r="A97" s="4" t="s">
        <v>649</v>
      </c>
      <c r="B97" s="13" t="s">
        <v>320</v>
      </c>
      <c r="C97" s="13" t="s">
        <v>354</v>
      </c>
      <c r="D97" s="4" t="s">
        <v>545</v>
      </c>
      <c r="E97" s="8" t="s">
        <v>544</v>
      </c>
      <c r="F97" s="12">
        <v>58</v>
      </c>
      <c r="G97" s="12">
        <v>1</v>
      </c>
      <c r="H97" s="9" t="str">
        <f>IF(ISBLANK(I97),"No Value",IF(I97=0,"Solid",IF(I97=1,"Dotted",IF(I97=2,"Medium-Dashed",IF(I97=3,"LongDashed",IF(I97=4,"LongDashed Dot Dot",IF(I97=6,"Medium-Dashed Dot Dot",IF(I97=7,"Solid Medium-Dashed" ))))))))</f>
        <v>Solid</v>
      </c>
      <c r="I97" s="12">
        <v>0</v>
      </c>
      <c r="J97" s="6">
        <v>2</v>
      </c>
      <c r="K97" s="4" t="s">
        <v>413</v>
      </c>
      <c r="L97" s="4" t="s">
        <v>546</v>
      </c>
      <c r="M97" s="27" t="str">
        <f>IF(ISBLANK(A97),L97, CONCATENATE(L97,"_",A97))</f>
        <v>obscured_area_OBSC</v>
      </c>
      <c r="N97" s="27"/>
      <c r="O97" s="27" t="str">
        <f>IF(ISBLANK(A97),(CONCATENATE("''Level_Name'' = '",E97,"' AND ''Level'' = '",F97,"' AND ''Color'' = '",G97,"' AND ''Linetype'' = '",H97,"' AND ''LineWt''= '",J97,"'")),(CONCATENATE("''Level_Name'' = '",E97,"' AND ''Level'' = '",F97,"' AND ''Color'' = '",G97,"' AND ''Linetype'' = '",H97,"' AND ''LineWt''= '",J97,"' AND ''RefName'' = '",A97,"'")))</f>
        <v>''Level_Name'' = 'VA_DTM_OBSC' AND ''Level'' = '58' AND ''Color'' = '1' AND ''Linetype'' = 'Solid' AND ''LineWt''= '2' AND ''RefName'' = 'OBSC'</v>
      </c>
      <c r="P97" s="21"/>
      <c r="Q97" s="21"/>
      <c r="R97" s="21"/>
      <c r="S97" s="21"/>
      <c r="T97" s="21" t="s">
        <v>664</v>
      </c>
      <c r="U97" s="8" t="s">
        <v>705</v>
      </c>
      <c r="V97" s="2" t="s">
        <v>706</v>
      </c>
      <c r="W97" s="25" t="s">
        <v>712</v>
      </c>
      <c r="X97" s="25" t="s">
        <v>707</v>
      </c>
      <c r="Y97" s="26" t="s">
        <v>708</v>
      </c>
      <c r="Z97" s="26" t="s">
        <v>709</v>
      </c>
      <c r="AA97" s="26" t="s">
        <v>710</v>
      </c>
      <c r="AB97" s="26" t="s">
        <v>711</v>
      </c>
    </row>
    <row r="98" spans="1:28" ht="12.75" customHeight="1" x14ac:dyDescent="0.2">
      <c r="A98" s="5" t="s">
        <v>12</v>
      </c>
      <c r="B98" s="13" t="s">
        <v>320</v>
      </c>
      <c r="C98" s="13" t="s">
        <v>350</v>
      </c>
      <c r="D98" s="5" t="s">
        <v>13</v>
      </c>
      <c r="E98" s="4" t="s">
        <v>279</v>
      </c>
      <c r="F98" s="6">
        <v>7</v>
      </c>
      <c r="G98" s="6">
        <v>4</v>
      </c>
      <c r="H98" s="9" t="str">
        <f>IF(ISBLANK(I98),"No Value",IF(I98=0,"Solid",IF(I98=1,"Dotted",IF(I98=2,"Medium-Dashed",IF(I98=3,"LongDashed",IF(I98=4,"LongDashed Dot Dot",IF(I98=6,"Medium-Dashed Dot Dot",IF(I98=7,"Solid Medium-Dashed" ))))))))</f>
        <v>Solid</v>
      </c>
      <c r="I98" s="6">
        <v>0</v>
      </c>
      <c r="J98" s="6">
        <v>0</v>
      </c>
      <c r="K98" s="5" t="s">
        <v>39</v>
      </c>
      <c r="L98" s="5" t="s">
        <v>31</v>
      </c>
      <c r="M98" s="27" t="str">
        <f>IF(ISBLANK(A98),L98, CONCATENATE(L98,"_",A98))</f>
        <v>vehicle_parking_area_PA</v>
      </c>
      <c r="N98" s="27"/>
      <c r="O98" s="27" t="str">
        <f>IF(ISBLANK(A98),(CONCATENATE("''Level_Name'' = '",E98,"' AND ''Level'' = '",F98,"' AND ''Color'' = '",G98,"' AND ''Linetype'' = '",H98,"' AND ''LineWt''= '",J98,"'")),(CONCATENATE("''Level_Name'' = '",E98,"' AND ''Level'' = '",F98,"' AND ''Color'' = '",G98,"' AND ''Linetype'' = '",H98,"' AND ''LineWt''= '",J98,"' AND ''RefName'' = '",A98,"'")))</f>
        <v>''Level_Name'' = 'VA_SITE_PKNG' AND ''Level'' = '7' AND ''Color'' = '4' AND ''Linetype'' = 'Solid' AND ''LineWt''= '0' AND ''RefName'' = 'PA'</v>
      </c>
      <c r="P98" s="23"/>
      <c r="Q98" s="23"/>
      <c r="R98" s="23"/>
      <c r="S98" s="23"/>
      <c r="T98" s="21"/>
      <c r="U98" s="8" t="s">
        <v>705</v>
      </c>
      <c r="V98" s="2" t="s">
        <v>706</v>
      </c>
      <c r="W98" s="25" t="s">
        <v>712</v>
      </c>
      <c r="X98" s="25" t="s">
        <v>707</v>
      </c>
      <c r="Y98" s="26" t="s">
        <v>708</v>
      </c>
      <c r="Z98" s="26" t="s">
        <v>709</v>
      </c>
      <c r="AA98" s="26" t="s">
        <v>710</v>
      </c>
      <c r="AB98" s="26" t="s">
        <v>711</v>
      </c>
    </row>
    <row r="99" spans="1:28" ht="12.75" customHeight="1" x14ac:dyDescent="0.2">
      <c r="A99" s="5" t="s">
        <v>384</v>
      </c>
      <c r="B99" s="13" t="s">
        <v>320</v>
      </c>
      <c r="C99" s="13" t="s">
        <v>350</v>
      </c>
      <c r="D99" s="5" t="s">
        <v>385</v>
      </c>
      <c r="E99" s="4" t="s">
        <v>296</v>
      </c>
      <c r="F99" s="6">
        <v>30</v>
      </c>
      <c r="G99" s="6">
        <v>7</v>
      </c>
      <c r="H99" s="9" t="str">
        <f>IF(ISBLANK(I99),"No Value",IF(I99=0,"Solid",IF(I99=1,"Dotted",IF(I99=2,"Medium-Dashed",IF(I99=3,"LongDashed",IF(I99=4,"LongDashed Dot Dot",IF(I99=6,"Medium-Dashed Dot Dot",IF(I99=7,"Solid Medium-Dashed" ))))))))</f>
        <v>Solid</v>
      </c>
      <c r="I99" s="6">
        <v>0</v>
      </c>
      <c r="J99" s="6">
        <v>0</v>
      </c>
      <c r="K99" s="5" t="s">
        <v>676</v>
      </c>
      <c r="L99" s="5" t="s">
        <v>383</v>
      </c>
      <c r="M99" s="27" t="str">
        <f>IF(ISBLANK(A99),L99, CONCATENATE(L99,"_",A99))</f>
        <v>recreation_park_area_PARK</v>
      </c>
      <c r="N99" s="27"/>
      <c r="O99" s="27" t="str">
        <f>IF(ISBLANK(A99),(CONCATENATE("''Level_Name'' = '",E99,"' AND ''Level'' = '",F99,"' AND ''Color'' = '",G99,"' AND ''Linetype'' = '",H99,"' AND ''LineWt''= '",J99,"'")),(CONCATENATE("''Level_Name'' = '",E99,"' AND ''Level'' = '",F99,"' AND ''Color'' = '",G99,"' AND ''Linetype'' = '",H99,"' AND ''LineWt''= '",J99,"' AND ''RefName'' = '",A99,"'")))</f>
        <v>''Level_Name'' = 'VA_SITE_SPRT' AND ''Level'' = '30' AND ''Color'' = '7' AND ''Linetype'' = 'Solid' AND ''LineWt''= '0' AND ''RefName'' = 'PARK'</v>
      </c>
      <c r="P99" s="5"/>
      <c r="Q99" s="5"/>
      <c r="R99" s="5"/>
      <c r="S99" s="5"/>
      <c r="U99" s="8" t="s">
        <v>705</v>
      </c>
      <c r="V99" s="2" t="s">
        <v>706</v>
      </c>
      <c r="W99" s="25" t="s">
        <v>712</v>
      </c>
      <c r="X99" s="25" t="s">
        <v>707</v>
      </c>
      <c r="Y99" s="26" t="s">
        <v>708</v>
      </c>
      <c r="Z99" s="26" t="s">
        <v>709</v>
      </c>
      <c r="AA99" s="26" t="s">
        <v>710</v>
      </c>
      <c r="AB99" s="26" t="s">
        <v>711</v>
      </c>
    </row>
    <row r="100" spans="1:28" ht="12.75" customHeight="1" x14ac:dyDescent="0.2">
      <c r="A100" s="5" t="s">
        <v>69</v>
      </c>
      <c r="B100" s="13" t="s">
        <v>320</v>
      </c>
      <c r="C100" s="3" t="s">
        <v>541</v>
      </c>
      <c r="D100" s="4" t="s">
        <v>96</v>
      </c>
      <c r="E100" s="4" t="s">
        <v>282</v>
      </c>
      <c r="F100" s="12">
        <v>11</v>
      </c>
      <c r="G100" s="12">
        <v>3</v>
      </c>
      <c r="H100" s="9" t="str">
        <f>IF(ISBLANK(I100),"No Value",IF(I100=0,"Solid",IF(I100=1,"Dotted",IF(I100=2,"Medium-Dashed",IF(I100=3,"LongDashed",IF(I100=4,"LongDashed Dot Dot",IF(I100=6,"Medium-Dashed Dot Dot",IF(I100=7,"Solid Medium-Dashed" ))))))))</f>
        <v>Solid</v>
      </c>
      <c r="I100" s="12">
        <v>0</v>
      </c>
      <c r="J100" s="6">
        <v>2</v>
      </c>
      <c r="K100" s="4" t="s">
        <v>40</v>
      </c>
      <c r="L100" s="4" t="s">
        <v>75</v>
      </c>
      <c r="M100" s="27" t="str">
        <f>IF(ISBLANK(A100),L100, CONCATENATE(L100,"_",A100))</f>
        <v>footbridge_area_PBR</v>
      </c>
      <c r="N100" s="27"/>
      <c r="O100" s="27" t="str">
        <f>IF(ISBLANK(A100),(CONCATENATE("''Level_Name'' = '",E100,"' AND ''Level'' = '",F100,"' AND ''Color'' = '",G100,"' AND ''Linetype'' = '",H100,"' AND ''LineWt''= '",J100,"'")),(CONCATENATE("''Level_Name'' = '",E100,"' AND ''Level'' = '",F100,"' AND ''Color'' = '",G100,"' AND ''Linetype'' = '",H100,"' AND ''LineWt''= '",J100,"' AND ''RefName'' = '",A100,"'")))</f>
        <v>''Level_Name'' = 'VA_ROAD_BRID' AND ''Level'' = '11' AND ''Color'' = '3' AND ''Linetype'' = 'Solid' AND ''LineWt''= '2' AND ''RefName'' = 'PBR'</v>
      </c>
      <c r="U100" s="8" t="s">
        <v>705</v>
      </c>
      <c r="V100" s="2" t="s">
        <v>706</v>
      </c>
      <c r="W100" s="25" t="s">
        <v>712</v>
      </c>
      <c r="X100" s="25" t="s">
        <v>707</v>
      </c>
      <c r="Y100" s="26" t="s">
        <v>708</v>
      </c>
      <c r="Z100" s="26" t="s">
        <v>709</v>
      </c>
      <c r="AA100" s="26" t="s">
        <v>710</v>
      </c>
      <c r="AB100" s="26" t="s">
        <v>711</v>
      </c>
    </row>
    <row r="101" spans="1:28" ht="12.75" customHeight="1" x14ac:dyDescent="0.2">
      <c r="A101" s="5" t="s">
        <v>14</v>
      </c>
      <c r="B101" s="14" t="s">
        <v>239</v>
      </c>
      <c r="C101" s="13" t="s">
        <v>350</v>
      </c>
      <c r="D101" s="5" t="s">
        <v>469</v>
      </c>
      <c r="E101" s="4" t="s">
        <v>471</v>
      </c>
      <c r="F101" s="6">
        <v>48</v>
      </c>
      <c r="G101" s="6">
        <v>0</v>
      </c>
      <c r="H101" s="9" t="str">
        <f>IF(ISBLANK(I101),"No Value",IF(I101=0,"Solid",IF(I101=1,"Dotted",IF(I101=2,"Medium-Dashed",IF(I101=3,"LongDashed",IF(I101=4,"LongDashed Dot Dot",IF(I101=6,"Medium-Dashed Dot Dot",IF(I101=7,"Solid Medium-Dashed" ))))))))</f>
        <v>Solid</v>
      </c>
      <c r="I101" s="6">
        <v>0</v>
      </c>
      <c r="J101" s="6">
        <v>0</v>
      </c>
      <c r="K101" s="4" t="s">
        <v>413</v>
      </c>
      <c r="L101" s="5" t="s">
        <v>472</v>
      </c>
      <c r="M101" s="27" t="str">
        <f>IF(ISBLANK(A101),L101, CONCATENATE(L101,"_",A101))</f>
        <v>aerial_photo_center_point_PC</v>
      </c>
      <c r="N101" s="27"/>
      <c r="O101" s="27" t="str">
        <f>IF(ISBLANK(A101),(CONCATENATE("''Level_Name'' = '",E101,"' AND ''Level'' = '",F101,"' AND ''Color'' = '",G101,"' AND ''Linetype'' = '",H101,"' AND ''LineWt''= '",J101,"'")),(CONCATENATE("''Level_Name'' = '",E101,"' AND ''Level'' = '",F101,"' AND ''Color'' = '",G101,"' AND ''Linetype'' = '",H101,"' AND ''LineWt''= '",J101,"' AND ''RefName'' = '",A101,"'")))</f>
        <v>''Level_Name'' = 'VA_SURV_CTRL' AND ''Level'' = '48' AND ''Color'' = '0' AND ''Linetype'' = 'Solid' AND ''LineWt''= '0' AND ''RefName'' = 'PC'</v>
      </c>
      <c r="P101" s="5"/>
      <c r="Q101" s="5"/>
      <c r="R101" s="5"/>
      <c r="S101" s="5"/>
      <c r="U101" s="8" t="s">
        <v>705</v>
      </c>
      <c r="V101" s="2" t="s">
        <v>706</v>
      </c>
      <c r="W101" s="25" t="s">
        <v>712</v>
      </c>
      <c r="X101" s="25" t="s">
        <v>707</v>
      </c>
      <c r="Y101" s="26" t="s">
        <v>708</v>
      </c>
      <c r="Z101" s="26" t="s">
        <v>709</v>
      </c>
      <c r="AA101" s="26" t="s">
        <v>710</v>
      </c>
      <c r="AB101" s="26" t="s">
        <v>711</v>
      </c>
    </row>
    <row r="102" spans="1:28" ht="12.75" customHeight="1" x14ac:dyDescent="0.2">
      <c r="A102" s="5" t="s">
        <v>14</v>
      </c>
      <c r="B102" s="13" t="s">
        <v>320</v>
      </c>
      <c r="C102" s="13" t="s">
        <v>350</v>
      </c>
      <c r="D102" s="5" t="s">
        <v>15</v>
      </c>
      <c r="E102" s="4" t="s">
        <v>279</v>
      </c>
      <c r="F102" s="6">
        <v>7</v>
      </c>
      <c r="G102" s="6">
        <v>4</v>
      </c>
      <c r="H102" s="9" t="str">
        <f>IF(ISBLANK(I102),"No Value",IF(I102=0,"Solid",IF(I102=1,"Dotted",IF(I102=2,"Medium-Dashed",IF(I102=3,"LongDashed",IF(I102=4,"LongDashed Dot Dot",IF(I102=6,"Medium-Dashed Dot Dot",IF(I102=7,"Solid Medium-Dashed" ))))))))</f>
        <v>Solid</v>
      </c>
      <c r="I102" s="6">
        <v>0</v>
      </c>
      <c r="J102" s="6">
        <v>0</v>
      </c>
      <c r="K102" s="5" t="s">
        <v>39</v>
      </c>
      <c r="L102" s="5" t="s">
        <v>31</v>
      </c>
      <c r="M102" s="27" t="str">
        <f>IF(ISBLANK(A102),L102, CONCATENATE(L102,"_",A102))</f>
        <v>vehicle_parking_area_PC</v>
      </c>
      <c r="N102" s="27"/>
      <c r="O102" s="27" t="str">
        <f>IF(ISBLANK(A102),(CONCATENATE("''Level_Name'' = '",E102,"' AND ''Level'' = '",F102,"' AND ''Color'' = '",G102,"' AND ''Linetype'' = '",H102,"' AND ''LineWt''= '",J102,"'")),(CONCATENATE("''Level_Name'' = '",E102,"' AND ''Level'' = '",F102,"' AND ''Color'' = '",G102,"' AND ''Linetype'' = '",H102,"' AND ''LineWt''= '",J102,"' AND ''RefName'' = '",A102,"'")))</f>
        <v>''Level_Name'' = 'VA_SITE_PKNG' AND ''Level'' = '7' AND ''Color'' = '4' AND ''Linetype'' = 'Solid' AND ''LineWt''= '0' AND ''RefName'' = 'PC'</v>
      </c>
      <c r="P102" s="5"/>
      <c r="Q102" s="5"/>
      <c r="R102" s="5"/>
      <c r="S102" s="5"/>
      <c r="U102" s="8" t="s">
        <v>705</v>
      </c>
      <c r="V102" s="2" t="s">
        <v>706</v>
      </c>
      <c r="W102" s="25" t="s">
        <v>712</v>
      </c>
      <c r="X102" s="25" t="s">
        <v>707</v>
      </c>
      <c r="Y102" s="26" t="s">
        <v>708</v>
      </c>
      <c r="Z102" s="26" t="s">
        <v>709</v>
      </c>
      <c r="AA102" s="26" t="s">
        <v>710</v>
      </c>
      <c r="AB102" s="26" t="s">
        <v>711</v>
      </c>
    </row>
    <row r="103" spans="1:28" ht="12.75" customHeight="1" x14ac:dyDescent="0.2">
      <c r="A103" s="5" t="s">
        <v>16</v>
      </c>
      <c r="B103" s="13" t="s">
        <v>320</v>
      </c>
      <c r="C103" s="13" t="s">
        <v>350</v>
      </c>
      <c r="D103" s="5" t="s">
        <v>17</v>
      </c>
      <c r="E103" s="4" t="s">
        <v>280</v>
      </c>
      <c r="F103" s="6">
        <v>8</v>
      </c>
      <c r="G103" s="6">
        <v>4</v>
      </c>
      <c r="H103" s="9" t="str">
        <f>IF(ISBLANK(I103),"No Value",IF(I103=0,"Solid",IF(I103=1,"Dotted",IF(I103=2,"Medium-Dashed",IF(I103=3,"LongDashed",IF(I103=4,"LongDashed Dot Dot",IF(I103=6,"Medium-Dashed Dot Dot",IF(I103=7,"Solid Medium-Dashed" ))))))))</f>
        <v>LongDashed</v>
      </c>
      <c r="I103" s="6">
        <v>3</v>
      </c>
      <c r="J103" s="6">
        <v>0</v>
      </c>
      <c r="K103" s="5" t="s">
        <v>39</v>
      </c>
      <c r="L103" s="5" t="s">
        <v>31</v>
      </c>
      <c r="M103" s="27" t="str">
        <f>IF(ISBLANK(A103),L103, CONCATENATE(L103,"_",A103))</f>
        <v>vehicle_parking_area_PDT</v>
      </c>
      <c r="N103" s="27"/>
      <c r="O103" s="27" t="str">
        <f>IF(ISBLANK(A103),(CONCATENATE("''Level_Name'' = '",E103,"' AND ''Level'' = '",F103,"' AND ''Color'' = '",G103,"' AND ''Linetype'' = '",H103,"' AND ''LineWt''= '",J103,"'")),(CONCATENATE("''Level_Name'' = '",E103,"' AND ''Level'' = '",F103,"' AND ''Color'' = '",G103,"' AND ''Linetype'' = '",H103,"' AND ''LineWt''= '",J103,"' AND ''RefName'' = '",A103,"'")))</f>
        <v>''Level_Name'' = 'VA_SITE_UNPK' AND ''Level'' = '8' AND ''Color'' = '4' AND ''Linetype'' = 'LongDashed' AND ''LineWt''= '0' AND ''RefName'' = 'PDT'</v>
      </c>
      <c r="P103" s="5"/>
      <c r="Q103" s="5"/>
      <c r="R103" s="5"/>
      <c r="S103" s="5"/>
      <c r="U103" s="8" t="s">
        <v>705</v>
      </c>
      <c r="V103" s="2" t="s">
        <v>706</v>
      </c>
      <c r="W103" s="25" t="s">
        <v>712</v>
      </c>
      <c r="X103" s="25" t="s">
        <v>707</v>
      </c>
      <c r="Y103" s="26" t="s">
        <v>708</v>
      </c>
      <c r="Z103" s="26" t="s">
        <v>709</v>
      </c>
      <c r="AA103" s="26" t="s">
        <v>710</v>
      </c>
      <c r="AB103" s="26" t="s">
        <v>711</v>
      </c>
    </row>
    <row r="104" spans="1:28" ht="12.75" customHeight="1" x14ac:dyDescent="0.2">
      <c r="A104" s="5" t="s">
        <v>160</v>
      </c>
      <c r="B104" s="13" t="s">
        <v>320</v>
      </c>
      <c r="C104" s="13" t="s">
        <v>350</v>
      </c>
      <c r="D104" s="5" t="s">
        <v>161</v>
      </c>
      <c r="E104" s="4" t="s">
        <v>296</v>
      </c>
      <c r="F104" s="6">
        <v>30</v>
      </c>
      <c r="G104" s="6">
        <v>7</v>
      </c>
      <c r="H104" s="9" t="str">
        <f>IF(ISBLANK(I104),"No Value",IF(I104=0,"Solid",IF(I104=1,"Dotted",IF(I104=2,"Medium-Dashed",IF(I104=3,"LongDashed",IF(I104=4,"LongDashed Dot Dot",IF(I104=6,"Medium-Dashed Dot Dot",IF(I104=7,"Solid Medium-Dashed" ))))))))</f>
        <v>Solid</v>
      </c>
      <c r="I104" s="6">
        <v>0</v>
      </c>
      <c r="J104" s="6">
        <v>0</v>
      </c>
      <c r="K104" s="5" t="s">
        <v>416</v>
      </c>
      <c r="L104" s="5" t="s">
        <v>162</v>
      </c>
      <c r="M104" s="27" t="str">
        <f>IF(ISBLANK(A104),L104, CONCATENATE(L104,"_",A104))</f>
        <v>playground_area_PG</v>
      </c>
      <c r="N104" s="27"/>
      <c r="O104" s="27" t="str">
        <f>IF(ISBLANK(A104),(CONCATENATE("''Level_Name'' = '",E104,"' AND ''Level'' = '",F104,"' AND ''Color'' = '",G104,"' AND ''Linetype'' = '",H104,"' AND ''LineWt''= '",J104,"'")),(CONCATENATE("''Level_Name'' = '",E104,"' AND ''Level'' = '",F104,"' AND ''Color'' = '",G104,"' AND ''Linetype'' = '",H104,"' AND ''LineWt''= '",J104,"' AND ''RefName'' = '",A104,"'")))</f>
        <v>''Level_Name'' = 'VA_SITE_SPRT' AND ''Level'' = '30' AND ''Color'' = '7' AND ''Linetype'' = 'Solid' AND ''LineWt''= '0' AND ''RefName'' = 'PG'</v>
      </c>
      <c r="P104" s="5"/>
      <c r="Q104" s="5"/>
      <c r="R104" s="5"/>
      <c r="S104" s="5"/>
      <c r="U104" s="8" t="s">
        <v>705</v>
      </c>
      <c r="V104" s="2" t="s">
        <v>706</v>
      </c>
      <c r="W104" s="25" t="s">
        <v>712</v>
      </c>
      <c r="X104" s="25" t="s">
        <v>707</v>
      </c>
      <c r="Y104" s="26" t="s">
        <v>708</v>
      </c>
      <c r="Z104" s="26" t="s">
        <v>709</v>
      </c>
      <c r="AA104" s="26" t="s">
        <v>710</v>
      </c>
      <c r="AB104" s="26" t="s">
        <v>711</v>
      </c>
    </row>
    <row r="105" spans="1:28" ht="12.75" customHeight="1" x14ac:dyDescent="0.2">
      <c r="A105" s="5" t="s">
        <v>434</v>
      </c>
      <c r="B105" s="13" t="s">
        <v>320</v>
      </c>
      <c r="C105" s="13" t="s">
        <v>350</v>
      </c>
      <c r="D105" s="5" t="s">
        <v>435</v>
      </c>
      <c r="E105" s="4" t="s">
        <v>280</v>
      </c>
      <c r="F105" s="6">
        <v>8</v>
      </c>
      <c r="G105" s="6">
        <v>4</v>
      </c>
      <c r="H105" s="9" t="str">
        <f>IF(ISBLANK(I105),"No Value",IF(I105=0,"Solid",IF(I105=1,"Dotted",IF(I105=2,"Medium-Dashed",IF(I105=3,"LongDashed",IF(I105=4,"LongDashed Dot Dot",IF(I105=6,"Medium-Dashed Dot Dot",IF(I105=7,"Solid Medium-Dashed" ))))))))</f>
        <v>LongDashed</v>
      </c>
      <c r="I105" s="6">
        <v>3</v>
      </c>
      <c r="J105" s="6">
        <v>0</v>
      </c>
      <c r="K105" s="5" t="s">
        <v>39</v>
      </c>
      <c r="L105" s="5" t="s">
        <v>31</v>
      </c>
      <c r="M105" s="27" t="str">
        <f>IF(ISBLANK(A105),L105, CONCATENATE(L105,"_",A105))</f>
        <v>vehicle_parking_area_PGVL</v>
      </c>
      <c r="N105" s="27"/>
      <c r="O105" s="27" t="str">
        <f>IF(ISBLANK(A105),(CONCATENATE("''Level_Name'' = '",E105,"' AND ''Level'' = '",F105,"' AND ''Color'' = '",G105,"' AND ''Linetype'' = '",H105,"' AND ''LineWt''= '",J105,"'")),(CONCATENATE("''Level_Name'' = '",E105,"' AND ''Level'' = '",F105,"' AND ''Color'' = '",G105,"' AND ''Linetype'' = '",H105,"' AND ''LineWt''= '",J105,"' AND ''RefName'' = '",A105,"'")))</f>
        <v>''Level_Name'' = 'VA_SITE_UNPK' AND ''Level'' = '8' AND ''Color'' = '4' AND ''Linetype'' = 'LongDashed' AND ''LineWt''= '0' AND ''RefName'' = 'PGVL'</v>
      </c>
      <c r="P105" s="5"/>
      <c r="Q105" s="5"/>
      <c r="R105" s="5"/>
      <c r="S105" s="5"/>
      <c r="U105" s="8" t="s">
        <v>705</v>
      </c>
      <c r="V105" s="2" t="s">
        <v>706</v>
      </c>
      <c r="W105" s="25" t="s">
        <v>712</v>
      </c>
      <c r="X105" s="25" t="s">
        <v>707</v>
      </c>
      <c r="Y105" s="26" t="s">
        <v>708</v>
      </c>
      <c r="Z105" s="26" t="s">
        <v>709</v>
      </c>
      <c r="AA105" s="26" t="s">
        <v>710</v>
      </c>
      <c r="AB105" s="26" t="s">
        <v>711</v>
      </c>
    </row>
    <row r="106" spans="1:28" ht="12.75" customHeight="1" x14ac:dyDescent="0.2">
      <c r="A106" s="5" t="s">
        <v>429</v>
      </c>
      <c r="B106" s="13" t="s">
        <v>320</v>
      </c>
      <c r="C106" s="13" t="s">
        <v>350</v>
      </c>
      <c r="D106" s="5" t="s">
        <v>108</v>
      </c>
      <c r="E106" s="4" t="s">
        <v>291</v>
      </c>
      <c r="F106" s="6">
        <v>16</v>
      </c>
      <c r="G106" s="6">
        <v>5</v>
      </c>
      <c r="H106" s="9" t="str">
        <f>IF(ISBLANK(I106),"No Value",IF(I106=0,"Solid",IF(I106=1,"Dotted",IF(I106=2,"Medium-Dashed",IF(I106=3,"LongDashed",IF(I106=4,"LongDashed Dot Dot",IF(I106=6,"Medium-Dashed Dot Dot",IF(I106=7,"Solid Medium-Dashed" ))))))))</f>
        <v>Solid</v>
      </c>
      <c r="I106" s="6">
        <v>0</v>
      </c>
      <c r="J106" s="6">
        <v>0</v>
      </c>
      <c r="K106" s="5" t="s">
        <v>416</v>
      </c>
      <c r="L106" s="5" t="s">
        <v>92</v>
      </c>
      <c r="M106" s="27" t="str">
        <f>IF(ISBLANK(A106),L106, CONCATENATE(L106,"_",A106))</f>
        <v>picnic_area_PICNIC</v>
      </c>
      <c r="N106" s="27"/>
      <c r="O106" s="27" t="str">
        <f>IF(ISBLANK(A106),(CONCATENATE("''Level_Name'' = '",E106,"' AND ''Level'' = '",F106,"' AND ''Color'' = '",G106,"' AND ''Linetype'' = '",H106,"' AND ''LineWt''= '",J106,"'")),(CONCATENATE("''Level_Name'' = '",E106,"' AND ''Level'' = '",F106,"' AND ''Color'' = '",G106,"' AND ''Linetype'' = '",H106,"' AND ''LineWt''= '",J106,"' AND ''RefName'' = '",A106,"'")))</f>
        <v>''Level_Name'' = 'VA_SITE_MISC' AND ''Level'' = '16' AND ''Color'' = '5' AND ''Linetype'' = 'Solid' AND ''LineWt''= '0' AND ''RefName'' = 'PICNIC'</v>
      </c>
      <c r="P106" s="5"/>
      <c r="Q106" s="5"/>
      <c r="R106" s="5"/>
      <c r="S106" s="5"/>
      <c r="U106" s="8" t="s">
        <v>705</v>
      </c>
      <c r="V106" s="2" t="s">
        <v>706</v>
      </c>
      <c r="W106" s="25" t="s">
        <v>712</v>
      </c>
      <c r="X106" s="25" t="s">
        <v>707</v>
      </c>
      <c r="Y106" s="26" t="s">
        <v>708</v>
      </c>
      <c r="Z106" s="26" t="s">
        <v>709</v>
      </c>
      <c r="AA106" s="26" t="s">
        <v>710</v>
      </c>
      <c r="AB106" s="26" t="s">
        <v>711</v>
      </c>
    </row>
    <row r="107" spans="1:28" ht="12.75" customHeight="1" x14ac:dyDescent="0.2">
      <c r="A107" s="5" t="s">
        <v>522</v>
      </c>
      <c r="B107" s="13" t="s">
        <v>320</v>
      </c>
      <c r="C107" s="13" t="s">
        <v>350</v>
      </c>
      <c r="D107" s="5" t="s">
        <v>613</v>
      </c>
      <c r="E107" s="4" t="s">
        <v>291</v>
      </c>
      <c r="F107" s="6">
        <v>16</v>
      </c>
      <c r="G107" s="6">
        <v>5</v>
      </c>
      <c r="H107" s="9" t="str">
        <f>IF(ISBLANK(I107),"No Value",IF(I107=0,"Solid",IF(I107=1,"Dotted",IF(I107=2,"Medium-Dashed",IF(I107=3,"LongDashed",IF(I107=4,"LongDashed Dot Dot",IF(I107=6,"Medium-Dashed Dot Dot",IF(I107=7,"Solid Medium-Dashed" ))))))))</f>
        <v>Solid</v>
      </c>
      <c r="I107" s="6">
        <v>0</v>
      </c>
      <c r="J107" s="6">
        <v>0</v>
      </c>
      <c r="K107" s="8" t="s">
        <v>598</v>
      </c>
      <c r="L107" s="5" t="s">
        <v>523</v>
      </c>
      <c r="M107" s="27" t="str">
        <f>IF(ISBLANK(A107),L107, CONCATENATE(L107,"_",A107))</f>
        <v>mooring_facility_area_PIER</v>
      </c>
      <c r="N107" s="27"/>
      <c r="O107" s="27" t="str">
        <f>IF(ISBLANK(A107),(CONCATENATE("''Level_Name'' = '",E107,"' AND ''Level'' = '",F107,"' AND ''Color'' = '",G107,"' AND ''Linetype'' = '",H107,"' AND ''LineWt''= '",J107,"'")),(CONCATENATE("''Level_Name'' = '",E107,"' AND ''Level'' = '",F107,"' AND ''Color'' = '",G107,"' AND ''Linetype'' = '",H107,"' AND ''LineWt''= '",J107,"' AND ''RefName'' = '",A107,"'")))</f>
        <v>''Level_Name'' = 'VA_SITE_MISC' AND ''Level'' = '16' AND ''Color'' = '5' AND ''Linetype'' = 'Solid' AND ''LineWt''= '0' AND ''RefName'' = 'PIER'</v>
      </c>
      <c r="P107" s="5"/>
      <c r="Q107" s="5"/>
      <c r="R107" s="5"/>
      <c r="S107" s="5"/>
      <c r="T107" s="42" t="s">
        <v>625</v>
      </c>
      <c r="U107" s="8" t="s">
        <v>705</v>
      </c>
      <c r="V107" s="2" t="s">
        <v>706</v>
      </c>
      <c r="W107" s="25" t="s">
        <v>712</v>
      </c>
      <c r="X107" s="25" t="s">
        <v>707</v>
      </c>
      <c r="Y107" s="26" t="s">
        <v>708</v>
      </c>
      <c r="Z107" s="26" t="s">
        <v>709</v>
      </c>
      <c r="AA107" s="26" t="s">
        <v>710</v>
      </c>
      <c r="AB107" s="26" t="s">
        <v>711</v>
      </c>
    </row>
    <row r="108" spans="1:28" ht="12.75" customHeight="1" x14ac:dyDescent="0.2">
      <c r="A108" s="5" t="s">
        <v>261</v>
      </c>
      <c r="B108" s="13" t="s">
        <v>320</v>
      </c>
      <c r="C108" s="13" t="s">
        <v>350</v>
      </c>
      <c r="D108" s="5" t="s">
        <v>259</v>
      </c>
      <c r="E108" s="4" t="s">
        <v>291</v>
      </c>
      <c r="F108" s="6">
        <v>16</v>
      </c>
      <c r="G108" s="6">
        <v>5</v>
      </c>
      <c r="H108" s="9" t="str">
        <f>IF(ISBLANK(I108),"No Value",IF(I108=0,"Solid",IF(I108=1,"Dotted",IF(I108=2,"Medium-Dashed",IF(I108=3,"LongDashed",IF(I108=4,"LongDashed Dot Dot",IF(I108=6,"Medium-Dashed Dot Dot",IF(I108=7,"Solid Medium-Dashed" ))))))))</f>
        <v>Solid</v>
      </c>
      <c r="I108" s="6">
        <v>0</v>
      </c>
      <c r="J108" s="6">
        <v>0</v>
      </c>
      <c r="K108" s="5" t="s">
        <v>41</v>
      </c>
      <c r="L108" s="5" t="s">
        <v>37</v>
      </c>
      <c r="M108" s="27" t="str">
        <f>IF(ISBLANK(A108),L108, CONCATENATE(L108,"_",A108))</f>
        <v>miscellaneous_feature_area_PILE</v>
      </c>
      <c r="N108" s="27"/>
      <c r="O108" s="27" t="str">
        <f>IF(ISBLANK(A108),(CONCATENATE("''Level_Name'' = '",E108,"' AND ''Level'' = '",F108,"' AND ''Color'' = '",G108,"' AND ''Linetype'' = '",H108,"' AND ''LineWt''= '",J108,"'")),(CONCATENATE("''Level_Name'' = '",E108,"' AND ''Level'' = '",F108,"' AND ''Color'' = '",G108,"' AND ''Linetype'' = '",H108,"' AND ''LineWt''= '",J108,"' AND ''RefName'' = '",A108,"'")))</f>
        <v>''Level_Name'' = 'VA_SITE_MISC' AND ''Level'' = '16' AND ''Color'' = '5' AND ''Linetype'' = 'Solid' AND ''LineWt''= '0' AND ''RefName'' = 'PILE'</v>
      </c>
      <c r="P108" s="5"/>
      <c r="Q108" s="5"/>
      <c r="R108" s="5"/>
      <c r="S108" s="5"/>
      <c r="U108" s="8" t="s">
        <v>705</v>
      </c>
      <c r="V108" s="2" t="s">
        <v>706</v>
      </c>
      <c r="W108" s="25" t="s">
        <v>712</v>
      </c>
      <c r="X108" s="25" t="s">
        <v>707</v>
      </c>
      <c r="Y108" s="26" t="s">
        <v>708</v>
      </c>
      <c r="Z108" s="26" t="s">
        <v>709</v>
      </c>
      <c r="AA108" s="26" t="s">
        <v>710</v>
      </c>
      <c r="AB108" s="26" t="s">
        <v>711</v>
      </c>
    </row>
    <row r="109" spans="1:28" ht="12.75" customHeight="1" x14ac:dyDescent="0.2">
      <c r="A109" s="5" t="s">
        <v>626</v>
      </c>
      <c r="B109" s="13" t="s">
        <v>320</v>
      </c>
      <c r="C109" s="13" t="s">
        <v>350</v>
      </c>
      <c r="D109" s="5" t="s">
        <v>516</v>
      </c>
      <c r="E109" s="4" t="s">
        <v>400</v>
      </c>
      <c r="F109" s="7">
        <v>28</v>
      </c>
      <c r="G109" s="7">
        <v>7</v>
      </c>
      <c r="H109" s="9" t="b">
        <f>IF(ISBLANK(I109),"No Value",IF(I109=0,"Solid",IF(I109=1,"Dotted",IF(I109=2,"Medium-Dashed",IF(I109=3,"LongDashed",IF(I109=4,"LongDashed Dot Dot",IF(I109=6,"Medium-Dashed Dot Dot",IF(I109=7,"Solid Medium-Dashed" ))))))))</f>
        <v>0</v>
      </c>
      <c r="I109" s="7">
        <v>5</v>
      </c>
      <c r="J109" s="6">
        <v>1</v>
      </c>
      <c r="K109" s="5" t="s">
        <v>42</v>
      </c>
      <c r="L109" s="5" t="s">
        <v>517</v>
      </c>
      <c r="M109" s="27" t="str">
        <f>IF(ISBLANK(A109),L109, CONCATENATE(L109,"_",A109))</f>
        <v>utility_area_PIPES</v>
      </c>
      <c r="N109" s="27"/>
      <c r="O109" s="27" t="str">
        <f>IF(ISBLANK(A109),(CONCATENATE("''Level_Name'' = '",E109,"' AND ''Level'' = '",F109,"' AND ''Color'' = '",G109,"' AND ''Linetype'' = '",H109,"' AND ''LineWt''= '",J109,"'")),(CONCATENATE("''Level_Name'' = '",E109,"' AND ''Level'' = '",F109,"' AND ''Color'' = '",G109,"' AND ''Linetype'' = '",H109,"' AND ''LineWt''= '",J109,"' AND ''RefName'' = '",A109,"'")))</f>
        <v>''Level_Name'' = 'VA_SITE_PIPE' AND ''Level'' = '28' AND ''Color'' = '7' AND ''Linetype'' = 'FALSE' AND ''LineWt''= '1' AND ''RefName'' = 'PIPES'</v>
      </c>
      <c r="P109" s="5"/>
      <c r="Q109" s="5"/>
      <c r="R109" s="5"/>
      <c r="S109" s="5"/>
      <c r="T109" s="4" t="s">
        <v>627</v>
      </c>
      <c r="U109" s="8" t="s">
        <v>705</v>
      </c>
      <c r="V109" s="2" t="s">
        <v>706</v>
      </c>
      <c r="W109" s="25" t="s">
        <v>712</v>
      </c>
      <c r="X109" s="25" t="s">
        <v>707</v>
      </c>
      <c r="Y109" s="26" t="s">
        <v>708</v>
      </c>
      <c r="Z109" s="26" t="s">
        <v>709</v>
      </c>
      <c r="AA109" s="26" t="s">
        <v>710</v>
      </c>
      <c r="AB109" s="26" t="s">
        <v>711</v>
      </c>
    </row>
    <row r="110" spans="1:28" ht="12.75" customHeight="1" x14ac:dyDescent="0.2">
      <c r="A110" s="5" t="s">
        <v>260</v>
      </c>
      <c r="B110" s="13" t="s">
        <v>320</v>
      </c>
      <c r="C110" s="13" t="s">
        <v>350</v>
      </c>
      <c r="D110" s="5" t="s">
        <v>258</v>
      </c>
      <c r="E110" s="4" t="s">
        <v>291</v>
      </c>
      <c r="F110" s="6">
        <v>16</v>
      </c>
      <c r="G110" s="6">
        <v>5</v>
      </c>
      <c r="H110" s="9" t="str">
        <f>IF(ISBLANK(I110),"No Value",IF(I110=0,"Solid",IF(I110=1,"Dotted",IF(I110=2,"Medium-Dashed",IF(I110=3,"LongDashed",IF(I110=4,"LongDashed Dot Dot",IF(I110=6,"Medium-Dashed Dot Dot",IF(I110=7,"Solid Medium-Dashed" ))))))))</f>
        <v>Solid</v>
      </c>
      <c r="I110" s="6">
        <v>0</v>
      </c>
      <c r="J110" s="6">
        <v>0</v>
      </c>
      <c r="K110" s="5" t="s">
        <v>41</v>
      </c>
      <c r="L110" s="5" t="s">
        <v>37</v>
      </c>
      <c r="M110" s="27" t="str">
        <f>IF(ISBLANK(A110),L110, CONCATENATE(L110,"_",A110))</f>
        <v>miscellaneous_feature_area_PLANTER</v>
      </c>
      <c r="N110" s="27"/>
      <c r="O110" s="27" t="str">
        <f>IF(ISBLANK(A110),(CONCATENATE("''Level_Name'' = '",E110,"' AND ''Level'' = '",F110,"' AND ''Color'' = '",G110,"' AND ''Linetype'' = '",H110,"' AND ''LineWt''= '",J110,"'")),(CONCATENATE("''Level_Name'' = '",E110,"' AND ''Level'' = '",F110,"' AND ''Color'' = '",G110,"' AND ''Linetype'' = '",H110,"' AND ''LineWt''= '",J110,"' AND ''RefName'' = '",A110,"'")))</f>
        <v>''Level_Name'' = 'VA_SITE_MISC' AND ''Level'' = '16' AND ''Color'' = '5' AND ''Linetype'' = 'Solid' AND ''LineWt''= '0' AND ''RefName'' = 'PLANTER'</v>
      </c>
      <c r="P110" s="5"/>
      <c r="Q110" s="5"/>
      <c r="R110" s="5"/>
      <c r="S110" s="5"/>
      <c r="U110" s="8" t="s">
        <v>705</v>
      </c>
      <c r="V110" s="2" t="s">
        <v>706</v>
      </c>
      <c r="W110" s="25" t="s">
        <v>712</v>
      </c>
      <c r="X110" s="25" t="s">
        <v>707</v>
      </c>
      <c r="Y110" s="26" t="s">
        <v>708</v>
      </c>
      <c r="Z110" s="26" t="s">
        <v>709</v>
      </c>
      <c r="AA110" s="26" t="s">
        <v>710</v>
      </c>
      <c r="AB110" s="26" t="s">
        <v>711</v>
      </c>
    </row>
    <row r="111" spans="1:28" ht="12.75" customHeight="1" x14ac:dyDescent="0.2">
      <c r="A111" s="5" t="s">
        <v>47</v>
      </c>
      <c r="B111" s="14" t="s">
        <v>239</v>
      </c>
      <c r="C111" s="13" t="s">
        <v>350</v>
      </c>
      <c r="D111" s="5" t="s">
        <v>130</v>
      </c>
      <c r="E111" s="4" t="s">
        <v>399</v>
      </c>
      <c r="F111" s="6">
        <v>27</v>
      </c>
      <c r="G111" s="6"/>
      <c r="H111" s="9" t="str">
        <f>IF(ISBLANK(I111),"No Value",IF(I111=0,"Solid",IF(I111=1,"Dotted",IF(I111=2,"Medium-Dashed",IF(I111=3,"LongDashed",IF(I111=4,"LongDashed Dot Dot",IF(I111=6,"Medium-Dashed Dot Dot",IF(I111=7,"Solid Medium-Dashed" ))))))))</f>
        <v>No Value</v>
      </c>
      <c r="I111" s="6"/>
      <c r="J111" s="6"/>
      <c r="K111" s="5" t="s">
        <v>42</v>
      </c>
      <c r="L111" s="5" t="s">
        <v>61</v>
      </c>
      <c r="M111" s="27" t="str">
        <f>IF(ISBLANK(A111),L111, CONCATENATE(L111,"_",A111))</f>
        <v>utility_pole_tower_point_POLE</v>
      </c>
      <c r="N111" s="27"/>
      <c r="O111" s="27" t="str">
        <f>CONCATENATE("''Level_Name'' = '",E111,"' AND ''Level'' ='",F111,"' AND ''RefName'' = '",A111,"'")</f>
        <v>''Level_Name'' = 'VA_UTIL_ELEP' AND ''Level'' ='27' AND ''RefName'' = 'POLE'</v>
      </c>
      <c r="P111" s="5"/>
      <c r="Q111" s="5"/>
      <c r="R111" s="5"/>
      <c r="S111" s="5"/>
      <c r="U111" s="8" t="s">
        <v>705</v>
      </c>
      <c r="V111" s="2" t="s">
        <v>706</v>
      </c>
      <c r="W111" s="25" t="s">
        <v>712</v>
      </c>
      <c r="X111" s="25" t="s">
        <v>707</v>
      </c>
      <c r="Y111" s="26" t="s">
        <v>708</v>
      </c>
      <c r="Z111" s="26" t="s">
        <v>709</v>
      </c>
      <c r="AA111" s="26" t="s">
        <v>710</v>
      </c>
      <c r="AB111" s="26" t="s">
        <v>711</v>
      </c>
    </row>
    <row r="112" spans="1:28" ht="12.75" customHeight="1" x14ac:dyDescent="0.2">
      <c r="A112" s="5" t="s">
        <v>618</v>
      </c>
      <c r="B112" s="13" t="s">
        <v>320</v>
      </c>
      <c r="C112" s="13" t="s">
        <v>350</v>
      </c>
      <c r="D112" s="5" t="s">
        <v>158</v>
      </c>
      <c r="E112" s="4" t="s">
        <v>285</v>
      </c>
      <c r="F112" s="6">
        <v>14</v>
      </c>
      <c r="G112" s="6">
        <v>4</v>
      </c>
      <c r="H112" s="9" t="str">
        <f>IF(ISBLANK(I112),"No Value",IF(I112=0,"Solid",IF(I112=1,"Dotted",IF(I112=2,"Medium-Dashed",IF(I112=3,"LongDashed",IF(I112=4,"LongDashed Dot Dot",IF(I112=6,"Medium-Dashed Dot Dot",IF(I112=7,"Solid Medium-Dashed" ))))))))</f>
        <v>Solid</v>
      </c>
      <c r="I112" s="6">
        <v>0</v>
      </c>
      <c r="J112" s="6">
        <v>0</v>
      </c>
      <c r="K112" s="5" t="s">
        <v>416</v>
      </c>
      <c r="L112" s="5" t="s">
        <v>159</v>
      </c>
      <c r="M112" s="27" t="str">
        <f>IF(ISBLANK(A112),L112, CONCATENATE(L112,"_",A112))</f>
        <v>swimming_pool_area_POOL</v>
      </c>
      <c r="N112" s="27"/>
      <c r="O112" s="27" t="str">
        <f>IF(ISBLANK(A112),(CONCATENATE("''Level_Name'' = '",E112,"' AND ''Level'' = '",F112,"' AND ''Color'' = '",G112,"' AND ''Linetype'' = '",H112,"' AND ''LineWt''= '",J112,"'")),(CONCATENATE("''Level_Name'' = '",E112,"' AND ''Level'' = '",F112,"' AND ''Color'' = '",G112,"' AND ''Linetype'' = '",H112,"' AND ''LineWt''= '",J112,"' AND ''RefName'' = '",A112,"'")))</f>
        <v>''Level_Name'' = 'VA_SITE_CONC' AND ''Level'' = '14' AND ''Color'' = '4' AND ''Linetype'' = 'Solid' AND ''LineWt''= '0' AND ''RefName'' = 'POOL'</v>
      </c>
      <c r="P112" s="5"/>
      <c r="Q112" s="5"/>
      <c r="R112" s="5"/>
      <c r="S112" s="5"/>
      <c r="U112" s="8" t="s">
        <v>705</v>
      </c>
      <c r="V112" s="2" t="s">
        <v>706</v>
      </c>
      <c r="W112" s="25" t="s">
        <v>712</v>
      </c>
      <c r="X112" s="25" t="s">
        <v>707</v>
      </c>
      <c r="Y112" s="26" t="s">
        <v>708</v>
      </c>
      <c r="Z112" s="26" t="s">
        <v>709</v>
      </c>
      <c r="AA112" s="26" t="s">
        <v>710</v>
      </c>
      <c r="AB112" s="26" t="s">
        <v>711</v>
      </c>
    </row>
    <row r="113" spans="1:28" ht="12.75" customHeight="1" x14ac:dyDescent="0.2">
      <c r="A113" s="5" t="s">
        <v>48</v>
      </c>
      <c r="B113" s="14" t="s">
        <v>239</v>
      </c>
      <c r="C113" s="13" t="s">
        <v>350</v>
      </c>
      <c r="D113" s="5" t="s">
        <v>131</v>
      </c>
      <c r="E113" s="4" t="s">
        <v>399</v>
      </c>
      <c r="F113" s="6">
        <v>27</v>
      </c>
      <c r="G113" s="6"/>
      <c r="H113" s="9" t="str">
        <f>IF(ISBLANK(I113),"No Value",IF(I113=0,"Solid",IF(I113=1,"Dotted",IF(I113=2,"Medium-Dashed",IF(I113=3,"LongDashed",IF(I113=4,"LongDashed Dot Dot",IF(I113=6,"Medium-Dashed Dot Dot",IF(I113=7,"Solid Medium-Dashed" ))))))))</f>
        <v>No Value</v>
      </c>
      <c r="I113" s="6"/>
      <c r="J113" s="6"/>
      <c r="K113" s="5" t="s">
        <v>42</v>
      </c>
      <c r="L113" s="5" t="s">
        <v>61</v>
      </c>
      <c r="M113" s="27" t="str">
        <f>IF(ISBLANK(A113),L113, CONCATENATE(L113,"_",A113))</f>
        <v>utility_pole_tower_point_PPOLEX</v>
      </c>
      <c r="N113" s="27"/>
      <c r="O113" s="27" t="str">
        <f>CONCATENATE("''Level_Name'' = '",E113,"' AND ''Level'' ='",F113,"' AND ''RefName'' = '",A113,"'")</f>
        <v>''Level_Name'' = 'VA_UTIL_ELEP' AND ''Level'' ='27' AND ''RefName'' = 'PPOLEX'</v>
      </c>
      <c r="P113" s="5"/>
      <c r="Q113" s="5"/>
      <c r="R113" s="5"/>
      <c r="S113" s="5"/>
      <c r="U113" s="8" t="s">
        <v>705</v>
      </c>
      <c r="V113" s="2" t="s">
        <v>706</v>
      </c>
      <c r="W113" s="25" t="s">
        <v>712</v>
      </c>
      <c r="X113" s="25" t="s">
        <v>707</v>
      </c>
      <c r="Y113" s="26" t="s">
        <v>708</v>
      </c>
      <c r="Z113" s="26" t="s">
        <v>709</v>
      </c>
      <c r="AA113" s="26" t="s">
        <v>710</v>
      </c>
      <c r="AB113" s="26" t="s">
        <v>711</v>
      </c>
    </row>
    <row r="114" spans="1:28" ht="12.75" customHeight="1" x14ac:dyDescent="0.2">
      <c r="A114" s="5" t="s">
        <v>230</v>
      </c>
      <c r="B114" s="13" t="s">
        <v>320</v>
      </c>
      <c r="C114" s="13" t="s">
        <v>350</v>
      </c>
      <c r="D114" s="5" t="s">
        <v>231</v>
      </c>
      <c r="E114" s="4" t="s">
        <v>291</v>
      </c>
      <c r="F114" s="6">
        <v>16</v>
      </c>
      <c r="G114" s="6">
        <v>5</v>
      </c>
      <c r="H114" s="9" t="str">
        <f>IF(ISBLANK(I114),"No Value",IF(I114=0,"Solid",IF(I114=1,"Dotted",IF(I114=2,"Medium-Dashed",IF(I114=3,"LongDashed",IF(I114=4,"LongDashed Dot Dot",IF(I114=6,"Medium-Dashed Dot Dot",IF(I114=7,"Solid Medium-Dashed" ))))))))</f>
        <v>Solid</v>
      </c>
      <c r="I114" s="6">
        <v>0</v>
      </c>
      <c r="J114" s="6">
        <v>0</v>
      </c>
      <c r="K114" s="5" t="s">
        <v>265</v>
      </c>
      <c r="L114" s="5" t="s">
        <v>267</v>
      </c>
      <c r="M114" s="27" t="str">
        <f>IF(ISBLANK(A114),L114, CONCATENATE(L114,"_",A114))</f>
        <v>land_cover_area_PTGRS</v>
      </c>
      <c r="N114" s="27"/>
      <c r="O114" s="27" t="str">
        <f>IF(ISBLANK(A114),(CONCATENATE("''Level_Name'' = '",E114,"' AND ''Level'' = '",F114,"' AND ''Color'' = '",G114,"' AND ''Linetype'' = '",H114,"' AND ''LineWt''= '",J114,"'")),(CONCATENATE("''Level_Name'' = '",E114,"' AND ''Level'' = '",F114,"' AND ''Color'' = '",G114,"' AND ''Linetype'' = '",H114,"' AND ''LineWt''= '",J114,"' AND ''RefName'' = '",A114,"'")))</f>
        <v>''Level_Name'' = 'VA_SITE_MISC' AND ''Level'' = '16' AND ''Color'' = '5' AND ''Linetype'' = 'Solid' AND ''LineWt''= '0' AND ''RefName'' = 'PTGRS'</v>
      </c>
      <c r="P114" s="5"/>
      <c r="Q114" s="5"/>
      <c r="R114" s="5"/>
      <c r="S114" s="5"/>
      <c r="U114" s="8" t="s">
        <v>705</v>
      </c>
      <c r="V114" s="2" t="s">
        <v>706</v>
      </c>
      <c r="W114" s="25" t="s">
        <v>712</v>
      </c>
      <c r="X114" s="25" t="s">
        <v>707</v>
      </c>
      <c r="Y114" s="26" t="s">
        <v>708</v>
      </c>
      <c r="Z114" s="26" t="s">
        <v>709</v>
      </c>
      <c r="AA114" s="26" t="s">
        <v>710</v>
      </c>
      <c r="AB114" s="26" t="s">
        <v>711</v>
      </c>
    </row>
    <row r="115" spans="1:28" ht="12.75" customHeight="1" x14ac:dyDescent="0.2">
      <c r="A115" s="5" t="s">
        <v>223</v>
      </c>
      <c r="B115" s="13" t="s">
        <v>320</v>
      </c>
      <c r="C115" s="13" t="s">
        <v>350</v>
      </c>
      <c r="D115" s="5" t="s">
        <v>224</v>
      </c>
      <c r="E115" s="4" t="s">
        <v>283</v>
      </c>
      <c r="F115" s="6">
        <v>12</v>
      </c>
      <c r="G115" s="6">
        <v>4</v>
      </c>
      <c r="H115" s="9" t="str">
        <f>IF(ISBLANK(I115),"No Value",IF(I115=0,"Solid",IF(I115=1,"Dotted",IF(I115=2,"Medium-Dashed",IF(I115=3,"LongDashed",IF(I115=4,"LongDashed Dot Dot",IF(I115=6,"Medium-Dashed Dot Dot",IF(I115=7,"Solid Medium-Dashed" ))))))))</f>
        <v>Solid</v>
      </c>
      <c r="I115" s="6">
        <v>0</v>
      </c>
      <c r="J115" s="6">
        <v>0</v>
      </c>
      <c r="K115" s="5" t="s">
        <v>41</v>
      </c>
      <c r="L115" s="5" t="s">
        <v>37</v>
      </c>
      <c r="M115" s="27" t="str">
        <f>IF(ISBLANK(A115),L115, CONCATENATE(L115,"_",A115))</f>
        <v>miscellaneous_feature_area_PTO</v>
      </c>
      <c r="N115" s="27"/>
      <c r="O115" s="27" t="str">
        <f>IF(ISBLANK(A115),(CONCATENATE("''Level_Name'' = '",E115,"' AND ''Level'' = '",F115,"' AND ''Color'' = '",G115,"' AND ''Linetype'' = '",H115,"' AND ''LineWt''= '",J115,"'")),(CONCATENATE("''Level_Name'' = '",E115,"' AND ''Level'' = '",F115,"' AND ''Color'' = '",G115,"' AND ''Linetype'' = '",H115,"' AND ''LineWt''= '",J115,"' AND ''RefName'' = '",A115,"'")))</f>
        <v>''Level_Name'' = 'VA_SITE_PATI' AND ''Level'' = '12' AND ''Color'' = '4' AND ''Linetype'' = 'Solid' AND ''LineWt''= '0' AND ''RefName'' = 'PTO'</v>
      </c>
      <c r="P115" s="5"/>
      <c r="Q115" s="5"/>
      <c r="R115" s="5"/>
      <c r="S115" s="5"/>
      <c r="U115" s="8" t="s">
        <v>705</v>
      </c>
      <c r="V115" s="2" t="s">
        <v>706</v>
      </c>
      <c r="W115" s="25" t="s">
        <v>712</v>
      </c>
      <c r="X115" s="25" t="s">
        <v>707</v>
      </c>
      <c r="Y115" s="26" t="s">
        <v>708</v>
      </c>
      <c r="Z115" s="26" t="s">
        <v>709</v>
      </c>
      <c r="AA115" s="26" t="s">
        <v>710</v>
      </c>
      <c r="AB115" s="26" t="s">
        <v>711</v>
      </c>
    </row>
    <row r="116" spans="1:28" ht="12.75" customHeight="1" x14ac:dyDescent="0.2">
      <c r="A116" s="5" t="s">
        <v>498</v>
      </c>
      <c r="B116" s="14" t="s">
        <v>239</v>
      </c>
      <c r="C116" s="13" t="s">
        <v>350</v>
      </c>
      <c r="D116" s="5" t="s">
        <v>499</v>
      </c>
      <c r="E116" s="4" t="s">
        <v>399</v>
      </c>
      <c r="F116" s="6">
        <v>27</v>
      </c>
      <c r="G116" s="6"/>
      <c r="H116" s="9" t="str">
        <f>IF(ISBLANK(I116),"No Value",IF(I116=0,"Solid",IF(I116=1,"Dotted",IF(I116=2,"Medium-Dashed",IF(I116=3,"LongDashed",IF(I116=4,"LongDashed Dot Dot",IF(I116=6,"Medium-Dashed Dot Dot",IF(I116=7,"Solid Medium-Dashed" ))))))))</f>
        <v>No Value</v>
      </c>
      <c r="I116" s="6"/>
      <c r="J116" s="6"/>
      <c r="K116" s="5" t="s">
        <v>42</v>
      </c>
      <c r="L116" s="5" t="s">
        <v>61</v>
      </c>
      <c r="M116" s="27" t="str">
        <f>IF(ISBLANK(A116),L116, CONCATENATE(L116,"_",A116))</f>
        <v>utility_pole_tower_point_PWRLT</v>
      </c>
      <c r="N116" s="27"/>
      <c r="O116" s="27" t="str">
        <f>CONCATENATE("''Level_Name'' = '",E116,"' AND ''Level'' ='",F116,"' AND ''RefName'' = '",A116,"'")</f>
        <v>''Level_Name'' = 'VA_UTIL_ELEP' AND ''Level'' ='27' AND ''RefName'' = 'PWRLT'</v>
      </c>
      <c r="P116" s="5"/>
      <c r="Q116" s="5"/>
      <c r="R116" s="5"/>
      <c r="S116" s="5"/>
      <c r="U116" s="8" t="s">
        <v>705</v>
      </c>
      <c r="V116" s="2" t="s">
        <v>706</v>
      </c>
      <c r="W116" s="25" t="s">
        <v>712</v>
      </c>
      <c r="X116" s="25" t="s">
        <v>707</v>
      </c>
      <c r="Y116" s="26" t="s">
        <v>708</v>
      </c>
      <c r="Z116" s="26" t="s">
        <v>709</v>
      </c>
      <c r="AA116" s="26" t="s">
        <v>710</v>
      </c>
      <c r="AB116" s="26" t="s">
        <v>711</v>
      </c>
    </row>
    <row r="117" spans="1:28" ht="12.75" customHeight="1" x14ac:dyDescent="0.2">
      <c r="A117" s="5" t="s">
        <v>18</v>
      </c>
      <c r="B117" s="13" t="s">
        <v>320</v>
      </c>
      <c r="C117" s="13" t="s">
        <v>350</v>
      </c>
      <c r="D117" s="5" t="s">
        <v>19</v>
      </c>
      <c r="E117" s="4" t="s">
        <v>273</v>
      </c>
      <c r="F117" s="6">
        <v>1</v>
      </c>
      <c r="G117" s="6">
        <v>3</v>
      </c>
      <c r="H117" s="9" t="str">
        <f>IF(ISBLANK(I117),"No Value",IF(I117=0,"Solid",IF(I117=1,"Dotted",IF(I117=2,"Medium-Dashed",IF(I117=3,"LongDashed",IF(I117=4,"LongDashed Dot Dot",IF(I117=6,"Medium-Dashed Dot Dot",IF(I117=7,"Solid Medium-Dashed" ))))))))</f>
        <v>LongDashed</v>
      </c>
      <c r="I117" s="6">
        <v>3</v>
      </c>
      <c r="J117" s="6">
        <v>2</v>
      </c>
      <c r="K117" s="5" t="s">
        <v>39</v>
      </c>
      <c r="L117" s="5" t="s">
        <v>94</v>
      </c>
      <c r="M117" s="27" t="str">
        <f>IF(ISBLANK(A117),L117, CONCATENATE(L117,"_",A117))</f>
        <v>road_area_RA</v>
      </c>
      <c r="N117" s="27"/>
      <c r="O117" s="27" t="str">
        <f>IF(ISBLANK(A117),(CONCATENATE("''Level_Name'' = '",E117,"' AND ''Level'' = '",F117,"' AND ''Color'' = '",G117,"' AND ''Linetype'' = '",H117,"' AND ''LineWt''= '",J117,"'")),(CONCATENATE("''Level_Name'' = '",E117,"' AND ''Level'' = '",F117,"' AND ''Color'' = '",G117,"' AND ''Linetype'' = '",H117,"' AND ''LineWt''= '",J117,"' AND ''RefName'' = '",A117,"'")))</f>
        <v>''Level_Name'' = 'VA_ROAD_TW' AND ''Level'' = '1' AND ''Color'' = '3' AND ''Linetype'' = 'LongDashed' AND ''LineWt''= '2' AND ''RefName'' = 'RA'</v>
      </c>
      <c r="P117" s="5" t="s">
        <v>680</v>
      </c>
      <c r="Q117" s="5"/>
      <c r="R117" s="5"/>
      <c r="S117" s="5"/>
      <c r="U117" s="8" t="s">
        <v>705</v>
      </c>
      <c r="V117" s="2" t="s">
        <v>706</v>
      </c>
      <c r="W117" s="25" t="s">
        <v>712</v>
      </c>
      <c r="X117" s="25" t="s">
        <v>707</v>
      </c>
      <c r="Y117" s="26" t="s">
        <v>708</v>
      </c>
      <c r="Z117" s="26" t="s">
        <v>709</v>
      </c>
      <c r="AA117" s="26" t="s">
        <v>710</v>
      </c>
      <c r="AB117" s="26" t="s">
        <v>711</v>
      </c>
    </row>
    <row r="118" spans="1:28" ht="12.75" customHeight="1" x14ac:dyDescent="0.2">
      <c r="A118" s="5" t="s">
        <v>256</v>
      </c>
      <c r="B118" s="13" t="s">
        <v>320</v>
      </c>
      <c r="C118" s="13" t="s">
        <v>350</v>
      </c>
      <c r="D118" s="5" t="s">
        <v>256</v>
      </c>
      <c r="E118" s="4" t="s">
        <v>291</v>
      </c>
      <c r="F118" s="6">
        <v>16</v>
      </c>
      <c r="G118" s="6">
        <v>5</v>
      </c>
      <c r="H118" s="9" t="str">
        <f>IF(ISBLANK(I118),"No Value",IF(I118=0,"Solid",IF(I118=1,"Dotted",IF(I118=2,"Medium-Dashed",IF(I118=3,"LongDashed",IF(I118=4,"LongDashed Dot Dot",IF(I118=6,"Medium-Dashed Dot Dot",IF(I118=7,"Solid Medium-Dashed" ))))))))</f>
        <v>Solid</v>
      </c>
      <c r="I118" s="6">
        <v>0</v>
      </c>
      <c r="J118" s="6">
        <v>0</v>
      </c>
      <c r="K118" s="5" t="s">
        <v>209</v>
      </c>
      <c r="L118" s="4" t="s">
        <v>257</v>
      </c>
      <c r="M118" s="27" t="str">
        <f>IF(ISBLANK(A118),L118, CONCATENATE(L118,"_",A118))</f>
        <v>radar_area_RADAR</v>
      </c>
      <c r="N118" s="27"/>
      <c r="O118" s="27" t="str">
        <f>IF(ISBLANK(A118),(CONCATENATE("''Level_Name'' = '",E118,"' AND ''Level'' = '",F118,"' AND ''Color'' = '",G118,"' AND ''Linetype'' = '",H118,"' AND ''LineWt''= '",J118,"'")),(CONCATENATE("''Level_Name'' = '",E118,"' AND ''Level'' = '",F118,"' AND ''Color'' = '",G118,"' AND ''Linetype'' = '",H118,"' AND ''LineWt''= '",J118,"' AND ''RefName'' = '",A118,"'")))</f>
        <v>''Level_Name'' = 'VA_SITE_MISC' AND ''Level'' = '16' AND ''Color'' = '5' AND ''Linetype'' = 'Solid' AND ''LineWt''= '0' AND ''RefName'' = 'RADAR'</v>
      </c>
      <c r="U118" s="8" t="s">
        <v>705</v>
      </c>
      <c r="V118" s="2" t="s">
        <v>706</v>
      </c>
      <c r="W118" s="25" t="s">
        <v>712</v>
      </c>
      <c r="X118" s="25" t="s">
        <v>707</v>
      </c>
      <c r="Y118" s="26" t="s">
        <v>708</v>
      </c>
      <c r="Z118" s="26" t="s">
        <v>709</v>
      </c>
      <c r="AA118" s="26" t="s">
        <v>710</v>
      </c>
      <c r="AB118" s="26" t="s">
        <v>711</v>
      </c>
    </row>
    <row r="119" spans="1:28" ht="12.75" customHeight="1" x14ac:dyDescent="0.2">
      <c r="A119" s="20" t="s">
        <v>699</v>
      </c>
      <c r="B119" s="13" t="s">
        <v>320</v>
      </c>
      <c r="C119" s="13" t="s">
        <v>350</v>
      </c>
      <c r="D119" s="5" t="s">
        <v>105</v>
      </c>
      <c r="E119" s="4" t="s">
        <v>291</v>
      </c>
      <c r="F119" s="6">
        <v>16</v>
      </c>
      <c r="G119" s="6">
        <v>5</v>
      </c>
      <c r="H119" s="9" t="str">
        <f>IF(ISBLANK(I119),"No Value",IF(I119=0,"Solid",IF(I119=1,"Dotted",IF(I119=2,"Medium-Dashed",IF(I119=3,"LongDashed",IF(I119=4,"LongDashed Dot Dot",IF(I119=6,"Medium-Dashed Dot Dot",IF(I119=7,"Solid Medium-Dashed" ))))))))</f>
        <v>Solid</v>
      </c>
      <c r="I119" s="6">
        <v>0</v>
      </c>
      <c r="J119" s="6">
        <v>0</v>
      </c>
      <c r="K119" s="5" t="s">
        <v>209</v>
      </c>
      <c r="L119" s="8" t="s">
        <v>208</v>
      </c>
      <c r="M119" s="27" t="str">
        <f>IF(ISBLANK(A119),L119, CONCATENATE(L119,"_",A119))</f>
        <v>comm_antenna_area_RADIO TOWER</v>
      </c>
      <c r="N119" s="27"/>
      <c r="O119" s="27" t="str">
        <f>IF(ISBLANK(A119),(CONCATENATE("''Level_Name'' = '",E119,"' AND ''Level'' = '",F119,"' AND ''Color'' = '",G119,"' AND ''Linetype'' = '",H119,"' AND ''LineWt''= '",J119,"'")),(CONCATENATE("''Level_Name'' = '",E119,"' AND ''Level'' = '",F119,"' AND ''Color'' = '",G119,"' AND ''Linetype'' = '",H119,"' AND ''LineWt''= '",J119,"' AND ''RefName'' = '",A119,"'")))</f>
        <v>''Level_Name'' = 'VA_SITE_MISC' AND ''Level'' = '16' AND ''Color'' = '5' AND ''Linetype'' = 'Solid' AND ''LineWt''= '0' AND ''RefName'' = 'RADIO TOWER'</v>
      </c>
      <c r="P119" s="8"/>
      <c r="Q119" s="8"/>
      <c r="R119" s="8"/>
      <c r="S119" s="8"/>
      <c r="U119" s="8" t="s">
        <v>705</v>
      </c>
      <c r="V119" s="2" t="s">
        <v>706</v>
      </c>
      <c r="W119" s="25" t="s">
        <v>712</v>
      </c>
      <c r="X119" s="25" t="s">
        <v>707</v>
      </c>
      <c r="Y119" s="26" t="s">
        <v>708</v>
      </c>
      <c r="Z119" s="26" t="s">
        <v>709</v>
      </c>
      <c r="AA119" s="26" t="s">
        <v>710</v>
      </c>
      <c r="AB119" s="26" t="s">
        <v>711</v>
      </c>
    </row>
    <row r="120" spans="1:28" ht="12.75" customHeight="1" x14ac:dyDescent="0.2">
      <c r="A120" s="5" t="s">
        <v>645</v>
      </c>
      <c r="B120" s="13" t="s">
        <v>320</v>
      </c>
      <c r="C120" s="13" t="s">
        <v>350</v>
      </c>
      <c r="D120" s="5" t="s">
        <v>225</v>
      </c>
      <c r="E120" s="4" t="s">
        <v>291</v>
      </c>
      <c r="F120" s="6">
        <v>16</v>
      </c>
      <c r="G120" s="6">
        <v>5</v>
      </c>
      <c r="H120" s="9" t="str">
        <f>IF(ISBLANK(I120),"No Value",IF(I120=0,"Solid",IF(I120=1,"Dotted",IF(I120=2,"Medium-Dashed",IF(I120=3,"LongDashed",IF(I120=4,"LongDashed Dot Dot",IF(I120=6,"Medium-Dashed Dot Dot",IF(I120=7,"Solid Medium-Dashed" ))))))))</f>
        <v>Solid</v>
      </c>
      <c r="I120" s="6">
        <v>0</v>
      </c>
      <c r="J120" s="6">
        <v>0</v>
      </c>
      <c r="K120" s="5" t="s">
        <v>41</v>
      </c>
      <c r="L120" s="23" t="s">
        <v>37</v>
      </c>
      <c r="M120" s="27" t="str">
        <f>IF(ISBLANK(A120),L120, CONCATENATE(L120,"_",A120))</f>
        <v>miscellaneous_feature_area_RAMP</v>
      </c>
      <c r="N120" s="27"/>
      <c r="O120" s="27" t="str">
        <f>IF(ISBLANK(A120),(CONCATENATE("''Level_Name'' = '",E120,"' AND ''Level'' = '",F120,"' AND ''Color'' = '",G120,"' AND ''Linetype'' = '",H120,"' AND ''LineWt''= '",J120,"'")),(CONCATENATE("''Level_Name'' = '",E120,"' AND ''Level'' = '",F120,"' AND ''Color'' = '",G120,"' AND ''Linetype'' = '",H120,"' AND ''LineWt''= '",J120,"' AND ''RefName'' = '",A120,"'")))</f>
        <v>''Level_Name'' = 'VA_SITE_MISC' AND ''Level'' = '16' AND ''Color'' = '5' AND ''Linetype'' = 'Solid' AND ''LineWt''= '0' AND ''RefName'' = 'RAMP'</v>
      </c>
      <c r="P120" s="23"/>
      <c r="Q120" s="23"/>
      <c r="R120" s="23"/>
      <c r="S120" s="23"/>
      <c r="U120" s="8" t="s">
        <v>705</v>
      </c>
      <c r="V120" s="2" t="s">
        <v>706</v>
      </c>
      <c r="W120" s="25" t="s">
        <v>712</v>
      </c>
      <c r="X120" s="25" t="s">
        <v>707</v>
      </c>
      <c r="Y120" s="26" t="s">
        <v>708</v>
      </c>
      <c r="Z120" s="26" t="s">
        <v>709</v>
      </c>
      <c r="AA120" s="26" t="s">
        <v>710</v>
      </c>
      <c r="AB120" s="26" t="s">
        <v>711</v>
      </c>
    </row>
    <row r="121" spans="1:28" ht="12.75" customHeight="1" x14ac:dyDescent="0.2">
      <c r="A121" s="5" t="s">
        <v>441</v>
      </c>
      <c r="B121" s="13" t="s">
        <v>320</v>
      </c>
      <c r="C121" s="13" t="s">
        <v>350</v>
      </c>
      <c r="D121" s="5" t="s">
        <v>442</v>
      </c>
      <c r="E121" s="4" t="s">
        <v>291</v>
      </c>
      <c r="F121" s="7">
        <v>16</v>
      </c>
      <c r="G121" s="7">
        <v>5</v>
      </c>
      <c r="H121" s="9" t="str">
        <f>IF(ISBLANK(I121),"No Value",IF(I121=0,"Solid",IF(I121=1,"Dotted",IF(I121=2,"Medium-Dashed",IF(I121=3,"LongDashed",IF(I121=4,"LongDashed Dot Dot",IF(I121=6,"Medium-Dashed Dot Dot",IF(I121=7,"Solid Medium-Dashed" ))))))))</f>
        <v>Solid</v>
      </c>
      <c r="I121" s="7">
        <v>0</v>
      </c>
      <c r="J121" s="6">
        <v>0</v>
      </c>
      <c r="K121" s="4" t="s">
        <v>361</v>
      </c>
      <c r="L121" s="4" t="s">
        <v>443</v>
      </c>
      <c r="M121" s="27" t="str">
        <f>IF(ISBLANK(A121),L121, CONCATENATE(L121,"_",A121))</f>
        <v>military_range_area_RANGE</v>
      </c>
      <c r="N121" s="27"/>
      <c r="O121" s="27" t="str">
        <f>IF(ISBLANK(A121),(CONCATENATE("''Level_Name'' = '",E121,"' AND ''Level'' = '",F121,"' AND ''Color'' = '",G121,"' AND ''Linetype'' = '",H121,"' AND ''LineWt''= '",J121,"'")),(CONCATENATE("''Level_Name'' = '",E121,"' AND ''Level'' = '",F121,"' AND ''Color'' = '",G121,"' AND ''Linetype'' = '",H121,"' AND ''LineWt''= '",J121,"' AND ''RefName'' = '",A121,"'")))</f>
        <v>''Level_Name'' = 'VA_SITE_MISC' AND ''Level'' = '16' AND ''Color'' = '5' AND ''Linetype'' = 'Solid' AND ''LineWt''= '0' AND ''RefName'' = 'RANGE'</v>
      </c>
      <c r="U121" s="8" t="s">
        <v>705</v>
      </c>
      <c r="V121" s="2" t="s">
        <v>706</v>
      </c>
      <c r="W121" s="25" t="s">
        <v>712</v>
      </c>
      <c r="X121" s="25" t="s">
        <v>707</v>
      </c>
      <c r="Y121" s="26" t="s">
        <v>708</v>
      </c>
      <c r="Z121" s="26" t="s">
        <v>709</v>
      </c>
      <c r="AA121" s="26" t="s">
        <v>710</v>
      </c>
      <c r="AB121" s="26" t="s">
        <v>711</v>
      </c>
    </row>
    <row r="122" spans="1:28" ht="12.75" customHeight="1" x14ac:dyDescent="0.2">
      <c r="A122" s="5" t="s">
        <v>70</v>
      </c>
      <c r="B122" s="13" t="s">
        <v>320</v>
      </c>
      <c r="C122" s="13" t="s">
        <v>350</v>
      </c>
      <c r="D122" s="5" t="s">
        <v>83</v>
      </c>
      <c r="E122" s="4" t="s">
        <v>273</v>
      </c>
      <c r="F122" s="6">
        <v>1</v>
      </c>
      <c r="G122" s="6">
        <v>3</v>
      </c>
      <c r="H122" s="9" t="str">
        <f>IF(ISBLANK(I122),"No Value",IF(I122=0,"Solid",IF(I122=1,"Dotted",IF(I122=2,"Medium-Dashed",IF(I122=3,"LongDashed",IF(I122=4,"LongDashed Dot Dot",IF(I122=6,"Medium-Dashed Dot Dot",IF(I122=7,"Solid Medium-Dashed" ))))))))</f>
        <v>LongDashed</v>
      </c>
      <c r="I122" s="6">
        <v>3</v>
      </c>
      <c r="J122" s="6">
        <v>2</v>
      </c>
      <c r="K122" s="5" t="s">
        <v>39</v>
      </c>
      <c r="L122" s="5" t="s">
        <v>94</v>
      </c>
      <c r="M122" s="27" t="str">
        <f>IF(ISBLANK(A122),L122, CONCATENATE(L122,"_",A122))</f>
        <v>road_area_RC</v>
      </c>
      <c r="N122" s="27"/>
      <c r="O122" s="27" t="str">
        <f>IF(ISBLANK(A122),(CONCATENATE("''Level_Name'' = '",E122,"' AND ''Level'' = '",F122,"' AND ''Color'' = '",G122,"' AND ''Linetype'' = '",H122,"' AND ''LineWt''= '",J122,"'")),(CONCATENATE("''Level_Name'' = '",E122,"' AND ''Level'' = '",F122,"' AND ''Color'' = '",G122,"' AND ''Linetype'' = '",H122,"' AND ''LineWt''= '",J122,"' AND ''RefName'' = '",A122,"'")))</f>
        <v>''Level_Name'' = 'VA_ROAD_TW' AND ''Level'' = '1' AND ''Color'' = '3' AND ''Linetype'' = 'LongDashed' AND ''LineWt''= '2' AND ''RefName'' = 'RC'</v>
      </c>
      <c r="P122" s="5"/>
      <c r="Q122" s="5"/>
      <c r="R122" s="5"/>
      <c r="S122" s="5"/>
      <c r="U122" s="8" t="s">
        <v>705</v>
      </c>
      <c r="V122" s="2" t="s">
        <v>706</v>
      </c>
      <c r="W122" s="25" t="s">
        <v>712</v>
      </c>
      <c r="X122" s="25" t="s">
        <v>707</v>
      </c>
      <c r="Y122" s="26" t="s">
        <v>708</v>
      </c>
      <c r="Z122" s="26" t="s">
        <v>709</v>
      </c>
      <c r="AA122" s="26" t="s">
        <v>710</v>
      </c>
      <c r="AB122" s="26" t="s">
        <v>711</v>
      </c>
    </row>
    <row r="123" spans="1:28" ht="12.75" customHeight="1" x14ac:dyDescent="0.2">
      <c r="A123" s="5" t="s">
        <v>20</v>
      </c>
      <c r="B123" s="13" t="s">
        <v>320</v>
      </c>
      <c r="C123" s="13" t="s">
        <v>350</v>
      </c>
      <c r="D123" s="5" t="s">
        <v>21</v>
      </c>
      <c r="E123" s="4" t="s">
        <v>275</v>
      </c>
      <c r="F123" s="6">
        <v>3</v>
      </c>
      <c r="G123" s="6">
        <v>3</v>
      </c>
      <c r="H123" s="9" t="str">
        <f>IF(ISBLANK(I123),"No Value",IF(I123=0,"Solid",IF(I123=1,"Dotted",IF(I123=2,"Medium-Dashed",IF(I123=3,"LongDashed",IF(I123=4,"LongDashed Dot Dot",IF(I123=6,"Medium-Dashed Dot Dot",IF(I123=7,"Solid Medium-Dashed" ))))))))</f>
        <v>Medium-Dashed</v>
      </c>
      <c r="I123" s="6">
        <v>2</v>
      </c>
      <c r="J123" s="6">
        <v>0</v>
      </c>
      <c r="K123" s="5" t="s">
        <v>39</v>
      </c>
      <c r="L123" s="5" t="s">
        <v>94</v>
      </c>
      <c r="M123" s="27" t="str">
        <f>IF(ISBLANK(A123),L123, CONCATENATE(L123,"_",A123))</f>
        <v>road_area_RDT</v>
      </c>
      <c r="N123" s="27"/>
      <c r="O123" s="27" t="str">
        <f>IF(ISBLANK(A123),(CONCATENATE("''Level_Name'' = '",E123,"' AND ''Level'' = '",F123,"' AND ''Color'' = '",G123,"' AND ''Linetype'' = '",H123,"' AND ''LineWt''= '",J123,"'")),(CONCATENATE("''Level_Name'' = '",E123,"' AND ''Level'' = '",F123,"' AND ''Color'' = '",G123,"' AND ''Linetype'' = '",H123,"' AND ''LineWt''= '",J123,"' AND ''RefName'' = '",A123,"'")))</f>
        <v>''Level_Name'' = 'VA_ROAD_UNPA' AND ''Level'' = '3' AND ''Color'' = '3' AND ''Linetype'' = 'Medium-Dashed' AND ''LineWt''= '0' AND ''RefName'' = 'RDT'</v>
      </c>
      <c r="P123" s="5"/>
      <c r="Q123" s="5"/>
      <c r="R123" s="5"/>
      <c r="S123" s="5"/>
      <c r="U123" s="8" t="s">
        <v>705</v>
      </c>
      <c r="V123" s="2" t="s">
        <v>706</v>
      </c>
      <c r="W123" s="25" t="s">
        <v>712</v>
      </c>
      <c r="X123" s="25" t="s">
        <v>707</v>
      </c>
      <c r="Y123" s="26" t="s">
        <v>708</v>
      </c>
      <c r="Z123" s="26" t="s">
        <v>709</v>
      </c>
      <c r="AA123" s="26" t="s">
        <v>710</v>
      </c>
      <c r="AB123" s="26" t="s">
        <v>711</v>
      </c>
    </row>
    <row r="124" spans="1:28" ht="12.75" customHeight="1" x14ac:dyDescent="0.2">
      <c r="A124" s="5" t="s">
        <v>486</v>
      </c>
      <c r="B124" s="13" t="s">
        <v>320</v>
      </c>
      <c r="C124" s="13" t="s">
        <v>350</v>
      </c>
      <c r="D124" s="5" t="s">
        <v>248</v>
      </c>
      <c r="E124" s="4" t="s">
        <v>287</v>
      </c>
      <c r="F124" s="6">
        <v>22</v>
      </c>
      <c r="G124" s="6">
        <v>6</v>
      </c>
      <c r="H124" s="9" t="str">
        <f>IF(ISBLANK(I124),"No Value",IF(I124=0,"Solid",IF(I124=1,"Dotted",IF(I124=2,"Medium-Dashed",IF(I124=3,"LongDashed",IF(I124=4,"LongDashed Dot Dot",IF(I124=6,"Medium-Dashed Dot Dot",IF(I124=7,"Solid Medium-Dashed" ))))))))</f>
        <v>Dotted</v>
      </c>
      <c r="I124" s="6">
        <v>1</v>
      </c>
      <c r="J124" s="6">
        <v>0</v>
      </c>
      <c r="K124" s="4" t="s">
        <v>41</v>
      </c>
      <c r="L124" s="4" t="s">
        <v>37</v>
      </c>
      <c r="M124" s="27" t="str">
        <f>IF(ISBLANK(A124),L124, CONCATENATE(L124,"_",A124))</f>
        <v>miscellaneous_feature_area_RIPRAP</v>
      </c>
      <c r="N124" s="27"/>
      <c r="O124" s="27" t="str">
        <f>IF(ISBLANK(A124),(CONCATENATE("''Level_Name'' = '",E124,"' AND ''Level'' = '",F124,"' AND ''Color'' = '",G124,"' AND ''Linetype'' = '",H124,"' AND ''LineWt''= '",J124,"'")),(CONCATENATE("''Level_Name'' = '",E124,"' AND ''Level'' = '",F124,"' AND ''Color'' = '",G124,"' AND ''Linetype'' = '",H124,"' AND ''LineWt''= '",J124,"' AND ''RefName'' = '",A124,"'")))</f>
        <v>''Level_Name'' = 'VA_SITE_ROCK' AND ''Level'' = '22' AND ''Color'' = '6' AND ''Linetype'' = 'Dotted' AND ''LineWt''= '0' AND ''RefName'' = 'RIPRAP'</v>
      </c>
      <c r="U124" s="8" t="s">
        <v>705</v>
      </c>
      <c r="V124" s="2" t="s">
        <v>706</v>
      </c>
      <c r="W124" s="25" t="s">
        <v>712</v>
      </c>
      <c r="X124" s="25" t="s">
        <v>707</v>
      </c>
      <c r="Y124" s="26" t="s">
        <v>708</v>
      </c>
      <c r="Z124" s="26" t="s">
        <v>709</v>
      </c>
      <c r="AA124" s="26" t="s">
        <v>710</v>
      </c>
      <c r="AB124" s="26" t="s">
        <v>711</v>
      </c>
    </row>
    <row r="125" spans="1:28" ht="12.75" customHeight="1" x14ac:dyDescent="0.2">
      <c r="A125" s="5" t="s">
        <v>235</v>
      </c>
      <c r="B125" s="13" t="s">
        <v>320</v>
      </c>
      <c r="C125" s="13" t="s">
        <v>350</v>
      </c>
      <c r="D125" s="5" t="s">
        <v>254</v>
      </c>
      <c r="E125" s="4" t="s">
        <v>287</v>
      </c>
      <c r="F125" s="6">
        <v>22</v>
      </c>
      <c r="G125" s="6">
        <v>6</v>
      </c>
      <c r="H125" s="9" t="str">
        <f>IF(ISBLANK(I125),"No Value",IF(I125=0,"Solid",IF(I125=1,"Dotted",IF(I125=2,"Medium-Dashed",IF(I125=3,"LongDashed",IF(I125=4,"LongDashed Dot Dot",IF(I125=6,"Medium-Dashed Dot Dot",IF(I125=7,"Solid Medium-Dashed" ))))))))</f>
        <v>Dotted</v>
      </c>
      <c r="I125" s="6">
        <v>1</v>
      </c>
      <c r="J125" s="6">
        <v>0</v>
      </c>
      <c r="K125" s="4" t="s">
        <v>41</v>
      </c>
      <c r="L125" s="4" t="s">
        <v>37</v>
      </c>
      <c r="M125" s="27" t="str">
        <f>IF(ISBLANK(A125),L125, CONCATENATE(L125,"_",A125))</f>
        <v>miscellaneous_feature_area_ROCK</v>
      </c>
      <c r="N125" s="27"/>
      <c r="O125" s="27" t="str">
        <f>IF(ISBLANK(A125),(CONCATENATE("''Level_Name'' = '",E125,"' AND ''Level'' = '",F125,"' AND ''Color'' = '",G125,"' AND ''Linetype'' = '",H125,"' AND ''LineWt''= '",J125,"'")),(CONCATENATE("''Level_Name'' = '",E125,"' AND ''Level'' = '",F125,"' AND ''Color'' = '",G125,"' AND ''Linetype'' = '",H125,"' AND ''LineWt''= '",J125,"' AND ''RefName'' = '",A125,"'")))</f>
        <v>''Level_Name'' = 'VA_SITE_ROCK' AND ''Level'' = '22' AND ''Color'' = '6' AND ''Linetype'' = 'Dotted' AND ''LineWt''= '0' AND ''RefName'' = 'ROCK'</v>
      </c>
      <c r="U125" s="8" t="s">
        <v>705</v>
      </c>
      <c r="V125" s="2" t="s">
        <v>706</v>
      </c>
      <c r="W125" s="25" t="s">
        <v>712</v>
      </c>
      <c r="X125" s="25" t="s">
        <v>707</v>
      </c>
      <c r="Y125" s="26" t="s">
        <v>708</v>
      </c>
      <c r="Z125" s="26" t="s">
        <v>709</v>
      </c>
      <c r="AA125" s="26" t="s">
        <v>710</v>
      </c>
      <c r="AB125" s="26" t="s">
        <v>711</v>
      </c>
    </row>
    <row r="126" spans="1:28" ht="12.75" customHeight="1" x14ac:dyDescent="0.2">
      <c r="A126" s="5" t="s">
        <v>247</v>
      </c>
      <c r="B126" s="13" t="s">
        <v>320</v>
      </c>
      <c r="C126" s="13" t="s">
        <v>350</v>
      </c>
      <c r="D126" s="5" t="s">
        <v>248</v>
      </c>
      <c r="E126" s="4" t="s">
        <v>287</v>
      </c>
      <c r="F126" s="6">
        <v>22</v>
      </c>
      <c r="G126" s="6">
        <v>6</v>
      </c>
      <c r="H126" s="9" t="str">
        <f>IF(ISBLANK(I126),"No Value",IF(I126=0,"Solid",IF(I126=1,"Dotted",IF(I126=2,"Medium-Dashed",IF(I126=3,"LongDashed",IF(I126=4,"LongDashed Dot Dot",IF(I126=6,"Medium-Dashed Dot Dot",IF(I126=7,"Solid Medium-Dashed" ))))))))</f>
        <v>Dotted</v>
      </c>
      <c r="I126" s="6">
        <v>1</v>
      </c>
      <c r="J126" s="6">
        <v>0</v>
      </c>
      <c r="K126" s="4" t="s">
        <v>41</v>
      </c>
      <c r="L126" s="4" t="s">
        <v>37</v>
      </c>
      <c r="M126" s="27" t="str">
        <f>IF(ISBLANK(A126),L126, CONCATENATE(L126,"_",A126))</f>
        <v>miscellaneous_feature_area_ROCKS</v>
      </c>
      <c r="N126" s="27"/>
      <c r="O126" s="27" t="str">
        <f>IF(ISBLANK(A126),(CONCATENATE("''Level_Name'' = '",E126,"' AND ''Level'' = '",F126,"' AND ''Color'' = '",G126,"' AND ''Linetype'' = '",H126,"' AND ''LineWt''= '",J126,"'")),(CONCATENATE("''Level_Name'' = '",E126,"' AND ''Level'' = '",F126,"' AND ''Color'' = '",G126,"' AND ''Linetype'' = '",H126,"' AND ''LineWt''= '",J126,"' AND ''RefName'' = '",A126,"'")))</f>
        <v>''Level_Name'' = 'VA_SITE_ROCK' AND ''Level'' = '22' AND ''Color'' = '6' AND ''Linetype'' = 'Dotted' AND ''LineWt''= '0' AND ''RefName'' = 'ROCKS'</v>
      </c>
      <c r="U126" s="8" t="s">
        <v>705</v>
      </c>
      <c r="V126" s="2" t="s">
        <v>706</v>
      </c>
      <c r="W126" s="25" t="s">
        <v>712</v>
      </c>
      <c r="X126" s="25" t="s">
        <v>707</v>
      </c>
      <c r="Y126" s="26" t="s">
        <v>708</v>
      </c>
      <c r="Z126" s="26" t="s">
        <v>709</v>
      </c>
      <c r="AA126" s="26" t="s">
        <v>710</v>
      </c>
      <c r="AB126" s="26" t="s">
        <v>711</v>
      </c>
    </row>
    <row r="127" spans="1:28" ht="12.75" customHeight="1" x14ac:dyDescent="0.2">
      <c r="A127" s="5" t="s">
        <v>226</v>
      </c>
      <c r="B127" s="13" t="s">
        <v>320</v>
      </c>
      <c r="C127" s="13" t="s">
        <v>350</v>
      </c>
      <c r="D127" s="5" t="s">
        <v>227</v>
      </c>
      <c r="E127" s="4" t="s">
        <v>284</v>
      </c>
      <c r="F127" s="6">
        <v>13</v>
      </c>
      <c r="G127" s="6">
        <v>4</v>
      </c>
      <c r="H127" s="9" t="str">
        <f>IF(ISBLANK(I127),"No Value",IF(I127=0,"Solid",IF(I127=1,"Dotted",IF(I127=2,"Medium-Dashed",IF(I127=3,"LongDashed",IF(I127=4,"LongDashed Dot Dot",IF(I127=6,"Medium-Dashed Dot Dot",IF(I127=7,"Solid Medium-Dashed" ))))))))</f>
        <v>LongDashed</v>
      </c>
      <c r="I127" s="6">
        <v>3</v>
      </c>
      <c r="J127" s="6">
        <v>2</v>
      </c>
      <c r="K127" s="4" t="s">
        <v>323</v>
      </c>
      <c r="L127" s="5" t="s">
        <v>110</v>
      </c>
      <c r="M127" s="27" t="str">
        <f>IF(ISBLANK(A127),L127, CONCATENATE(L127,"_",A127))</f>
        <v>structure_existing_area_RUIN</v>
      </c>
      <c r="N127" s="27"/>
      <c r="O127" s="27" t="str">
        <f>IF(ISBLANK(A127),(CONCATENATE("''Level_Name'' = '",E127,"' AND ''Level'' = '",F127,"' AND ''Color'' = '",G127,"' AND ''Linetype'' = '",H127,"' AND ''LineWt''= '",J127,"'")),(CONCATENATE("''Level_Name'' = '",E127,"' AND ''Level'' = '",F127,"' AND ''Color'' = '",G127,"' AND ''Linetype'' = '",H127,"' AND ''LineWt''= '",J127,"' AND ''RefName'' = '",A127,"'")))</f>
        <v>''Level_Name'' = 'VA_BLDG_BLDG' AND ''Level'' = '13' AND ''Color'' = '4' AND ''Linetype'' = 'LongDashed' AND ''LineWt''= '2' AND ''RefName'' = 'RUIN'</v>
      </c>
      <c r="P127" s="5"/>
      <c r="Q127" s="5"/>
      <c r="R127" s="5"/>
      <c r="S127" s="5"/>
      <c r="U127" s="8" t="s">
        <v>705</v>
      </c>
      <c r="V127" s="2" t="s">
        <v>706</v>
      </c>
      <c r="W127" s="25" t="s">
        <v>712</v>
      </c>
      <c r="X127" s="25" t="s">
        <v>707</v>
      </c>
      <c r="Y127" s="26" t="s">
        <v>708</v>
      </c>
      <c r="Z127" s="26" t="s">
        <v>709</v>
      </c>
      <c r="AA127" s="26" t="s">
        <v>710</v>
      </c>
      <c r="AB127" s="26" t="s">
        <v>711</v>
      </c>
    </row>
    <row r="128" spans="1:28" ht="12.75" customHeight="1" x14ac:dyDescent="0.2">
      <c r="A128" s="5" t="s">
        <v>163</v>
      </c>
      <c r="B128" s="13" t="s">
        <v>320</v>
      </c>
      <c r="C128" s="13" t="s">
        <v>350</v>
      </c>
      <c r="D128" s="5" t="s">
        <v>164</v>
      </c>
      <c r="E128" s="4" t="s">
        <v>281</v>
      </c>
      <c r="F128" s="6">
        <v>9</v>
      </c>
      <c r="G128" s="6">
        <v>6</v>
      </c>
      <c r="H128" s="9" t="str">
        <f>IF(ISBLANK(I128),"No Value",IF(I128=0,"Solid",IF(I128=1,"Dotted",IF(I128=2,"Medium-Dashed",IF(I128=3,"LongDashed",IF(I128=4,"LongDashed Dot Dot",IF(I128=6,"Medium-Dashed Dot Dot",IF(I128=7,"Solid Medium-Dashed" ))))))))</f>
        <v>Solid</v>
      </c>
      <c r="I128" s="6">
        <v>0</v>
      </c>
      <c r="J128" s="6">
        <v>0</v>
      </c>
      <c r="K128" s="5" t="s">
        <v>40</v>
      </c>
      <c r="L128" s="5" t="s">
        <v>32</v>
      </c>
      <c r="M128" s="27" t="str">
        <f>IF(ISBLANK(A128),L128, CONCATENATE(L128,"_",A128))</f>
        <v>pedestrian_sidewalk_area_SA</v>
      </c>
      <c r="N128" s="27"/>
      <c r="O128" s="27" t="str">
        <f>IF(ISBLANK(A128),(CONCATENATE("''Level_Name'' = '",E128,"' AND ''Level'' = '",F128,"' AND ''Color'' = '",G128,"' AND ''Linetype'' = '",H128,"' AND ''LineWt''= '",J128,"'")),(CONCATENATE("''Level_Name'' = '",E128,"' AND ''Level'' = '",F128,"' AND ''Color'' = '",G128,"' AND ''Linetype'' = '",H128,"' AND ''LineWt''= '",J128,"' AND ''RefName'' = '",A128,"'")))</f>
        <v>''Level_Name'' = 'VA_SITE_SWLK' AND ''Level'' = '9' AND ''Color'' = '6' AND ''Linetype'' = 'Solid' AND ''LineWt''= '0' AND ''RefName'' = 'SA'</v>
      </c>
      <c r="P128" s="5"/>
      <c r="Q128" s="5"/>
      <c r="R128" s="5"/>
      <c r="S128" s="5"/>
      <c r="U128" s="8" t="s">
        <v>705</v>
      </c>
      <c r="V128" s="2" t="s">
        <v>706</v>
      </c>
      <c r="W128" s="25" t="s">
        <v>712</v>
      </c>
      <c r="X128" s="25" t="s">
        <v>707</v>
      </c>
      <c r="Y128" s="26" t="s">
        <v>708</v>
      </c>
      <c r="Z128" s="26" t="s">
        <v>709</v>
      </c>
      <c r="AA128" s="26" t="s">
        <v>710</v>
      </c>
      <c r="AB128" s="26" t="s">
        <v>711</v>
      </c>
    </row>
    <row r="129" spans="1:28" ht="12.75" customHeight="1" x14ac:dyDescent="0.2">
      <c r="A129" s="5" t="s">
        <v>628</v>
      </c>
      <c r="B129" s="13" t="s">
        <v>320</v>
      </c>
      <c r="C129" s="13" t="s">
        <v>350</v>
      </c>
      <c r="D129" s="5" t="s">
        <v>164</v>
      </c>
      <c r="E129" s="4" t="s">
        <v>281</v>
      </c>
      <c r="F129" s="6">
        <v>9</v>
      </c>
      <c r="G129" s="6">
        <v>6</v>
      </c>
      <c r="H129" s="9" t="str">
        <f>IF(ISBLANK(I129),"No Value",IF(I129=0,"Solid",IF(I129=1,"Dotted",IF(I129=2,"Medium-Dashed",IF(I129=3,"LongDashed",IF(I129=4,"LongDashed Dot Dot",IF(I129=6,"Medium-Dashed Dot Dot",IF(I129=7,"Solid Medium-Dashed" ))))))))</f>
        <v>Solid</v>
      </c>
      <c r="I129" s="6">
        <v>0</v>
      </c>
      <c r="J129" s="6">
        <v>0</v>
      </c>
      <c r="K129" s="5" t="s">
        <v>40</v>
      </c>
      <c r="L129" s="5" t="s">
        <v>32</v>
      </c>
      <c r="M129" s="27" t="str">
        <f>IF(ISBLANK(A129),L129, CONCATENATE(L129,"_",A129))</f>
        <v>pedestrian_sidewalk_area_SAB</v>
      </c>
      <c r="N129" s="27"/>
      <c r="O129" s="27" t="str">
        <f>IF(ISBLANK(A129),(CONCATENATE("''Level_Name'' = '",E129,"' AND ''Level'' = '",F129,"' AND ''Color'' = '",G129,"' AND ''Linetype'' = '",H129,"' AND ''LineWt''= '",J129,"'")),(CONCATENATE("''Level_Name'' = '",E129,"' AND ''Level'' = '",F129,"' AND ''Color'' = '",G129,"' AND ''Linetype'' = '",H129,"' AND ''LineWt''= '",J129,"' AND ''RefName'' = '",A129,"'")))</f>
        <v>''Level_Name'' = 'VA_SITE_SWLK' AND ''Level'' = '9' AND ''Color'' = '6' AND ''Linetype'' = 'Solid' AND ''LineWt''= '0' AND ''RefName'' = 'SAB'</v>
      </c>
      <c r="P129" s="5"/>
      <c r="Q129" s="5"/>
      <c r="R129" s="5"/>
      <c r="S129" s="5"/>
      <c r="T129" s="4" t="s">
        <v>629</v>
      </c>
      <c r="U129" s="8" t="s">
        <v>705</v>
      </c>
      <c r="V129" s="2" t="s">
        <v>706</v>
      </c>
      <c r="W129" s="25" t="s">
        <v>712</v>
      </c>
      <c r="X129" s="25" t="s">
        <v>707</v>
      </c>
      <c r="Y129" s="26" t="s">
        <v>708</v>
      </c>
      <c r="Z129" s="26" t="s">
        <v>709</v>
      </c>
      <c r="AA129" s="26" t="s">
        <v>710</v>
      </c>
      <c r="AB129" s="26" t="s">
        <v>711</v>
      </c>
    </row>
    <row r="130" spans="1:28" ht="12.75" customHeight="1" x14ac:dyDescent="0.2">
      <c r="A130" s="5" t="s">
        <v>22</v>
      </c>
      <c r="B130" s="13" t="s">
        <v>320</v>
      </c>
      <c r="C130" s="13" t="s">
        <v>350</v>
      </c>
      <c r="D130" s="5" t="s">
        <v>23</v>
      </c>
      <c r="E130" s="4" t="s">
        <v>281</v>
      </c>
      <c r="F130" s="6">
        <v>9</v>
      </c>
      <c r="G130" s="6">
        <v>6</v>
      </c>
      <c r="H130" s="9" t="str">
        <f>IF(ISBLANK(I130),"No Value",IF(I130=0,"Solid",IF(I130=1,"Dotted",IF(I130=2,"Medium-Dashed",IF(I130=3,"LongDashed",IF(I130=4,"LongDashed Dot Dot",IF(I130=6,"Medium-Dashed Dot Dot",IF(I130=7,"Solid Medium-Dashed" ))))))))</f>
        <v>Solid</v>
      </c>
      <c r="I130" s="6">
        <v>0</v>
      </c>
      <c r="J130" s="6">
        <v>0</v>
      </c>
      <c r="K130" s="5" t="s">
        <v>40</v>
      </c>
      <c r="L130" s="5" t="s">
        <v>32</v>
      </c>
      <c r="M130" s="27" t="str">
        <f>IF(ISBLANK(A130),L130, CONCATENATE(L130,"_",A130))</f>
        <v>pedestrian_sidewalk_area_SC</v>
      </c>
      <c r="N130" s="27"/>
      <c r="O130" s="27" t="str">
        <f>IF(ISBLANK(A130),(CONCATENATE("''Level_Name'' = '",E130,"' AND ''Level'' = '",F130,"' AND ''Color'' = '",G130,"' AND ''Linetype'' = '",H130,"' AND ''LineWt''= '",J130,"'")),(CONCATENATE("''Level_Name'' = '",E130,"' AND ''Level'' = '",F130,"' AND ''Color'' = '",G130,"' AND ''Linetype'' = '",H130,"' AND ''LineWt''= '",J130,"' AND ''RefName'' = '",A130,"'")))</f>
        <v>''Level_Name'' = 'VA_SITE_SWLK' AND ''Level'' = '9' AND ''Color'' = '6' AND ''Linetype'' = 'Solid' AND ''LineWt''= '0' AND ''RefName'' = 'SC'</v>
      </c>
      <c r="P130" s="5"/>
      <c r="Q130" s="5"/>
      <c r="R130" s="5"/>
      <c r="S130" s="5"/>
      <c r="U130" s="8" t="s">
        <v>705</v>
      </c>
      <c r="V130" s="2" t="s">
        <v>706</v>
      </c>
      <c r="W130" s="25" t="s">
        <v>712</v>
      </c>
      <c r="X130" s="25" t="s">
        <v>707</v>
      </c>
      <c r="Y130" s="26" t="s">
        <v>708</v>
      </c>
      <c r="Z130" s="26" t="s">
        <v>709</v>
      </c>
      <c r="AA130" s="26" t="s">
        <v>710</v>
      </c>
      <c r="AB130" s="26" t="s">
        <v>711</v>
      </c>
    </row>
    <row r="131" spans="1:28" ht="12.75" customHeight="1" x14ac:dyDescent="0.2">
      <c r="A131" s="27" t="s">
        <v>619</v>
      </c>
      <c r="B131" s="3" t="s">
        <v>320</v>
      </c>
      <c r="C131" s="3" t="s">
        <v>350</v>
      </c>
      <c r="D131" s="27" t="s">
        <v>621</v>
      </c>
      <c r="E131" s="4" t="s">
        <v>291</v>
      </c>
      <c r="F131" s="9">
        <v>16</v>
      </c>
      <c r="G131" s="6">
        <v>5</v>
      </c>
      <c r="H131" s="9" t="str">
        <f>IF(ISBLANK(I131),"No Value",IF(I131=0,"Solid",IF(I131=1,"Dotted",IF(I131=2,"Medium-Dashed",IF(I131=3,"LongDashed",IF(I131=4,"LongDashed Dot Dot",IF(I131=6,"Medium-Dashed Dot Dot",IF(I131=7,"Solid Medium-Dashed" ))))))))</f>
        <v>Solid</v>
      </c>
      <c r="I131" s="6">
        <v>0</v>
      </c>
      <c r="J131" s="6">
        <v>0</v>
      </c>
      <c r="K131" s="5" t="s">
        <v>39</v>
      </c>
      <c r="L131" s="27" t="s">
        <v>620</v>
      </c>
      <c r="M131" s="27" t="str">
        <f>IF(ISBLANK(A131),L131, CONCATENATE(L131,"_",A131))</f>
        <v>weigh_station_area_SCALES</v>
      </c>
      <c r="N131" s="27"/>
      <c r="O131" s="27" t="str">
        <f>IF(ISBLANK(A131),(CONCATENATE("''Level_Name'' = '",E131,"' AND ''Level'' = '",F131,"' AND ''Color'' = '",G131,"' AND ''Linetype'' = '",H131,"' AND ''LineWt''= '",J131,"'")),(CONCATENATE("''Level_Name'' = '",E131,"' AND ''Level'' = '",F131,"' AND ''Color'' = '",G131,"' AND ''Linetype'' = '",H131,"' AND ''LineWt''= '",J131,"' AND ''RefName'' = '",A131,"'")))</f>
        <v>''Level_Name'' = 'VA_SITE_MISC' AND ''Level'' = '16' AND ''Color'' = '5' AND ''Linetype'' = 'Solid' AND ''LineWt''= '0' AND ''RefName'' = 'SCALES'</v>
      </c>
      <c r="P131" s="27"/>
      <c r="Q131" s="27"/>
      <c r="R131" s="27"/>
      <c r="S131" s="27"/>
      <c r="T131" s="43" t="s">
        <v>622</v>
      </c>
      <c r="U131" s="8" t="s">
        <v>705</v>
      </c>
      <c r="V131" s="2" t="s">
        <v>706</v>
      </c>
      <c r="W131" s="25" t="s">
        <v>712</v>
      </c>
      <c r="X131" s="25" t="s">
        <v>707</v>
      </c>
      <c r="Y131" s="26" t="s">
        <v>708</v>
      </c>
      <c r="Z131" s="26" t="s">
        <v>709</v>
      </c>
      <c r="AA131" s="26" t="s">
        <v>710</v>
      </c>
      <c r="AB131" s="26" t="s">
        <v>711</v>
      </c>
    </row>
    <row r="132" spans="1:28" ht="12.75" customHeight="1" x14ac:dyDescent="0.2">
      <c r="A132" s="5" t="s">
        <v>630</v>
      </c>
      <c r="B132" s="13" t="s">
        <v>320</v>
      </c>
      <c r="C132" s="13" t="s">
        <v>350</v>
      </c>
      <c r="D132" s="5" t="s">
        <v>23</v>
      </c>
      <c r="E132" s="4" t="s">
        <v>281</v>
      </c>
      <c r="F132" s="6">
        <v>9</v>
      </c>
      <c r="G132" s="6">
        <v>6</v>
      </c>
      <c r="H132" s="9" t="str">
        <f>IF(ISBLANK(I132),"No Value",IF(I132=0,"Solid",IF(I132=1,"Dotted",IF(I132=2,"Medium-Dashed",IF(I132=3,"LongDashed",IF(I132=4,"LongDashed Dot Dot",IF(I132=6,"Medium-Dashed Dot Dot",IF(I132=7,"Solid Medium-Dashed" ))))))))</f>
        <v>Solid</v>
      </c>
      <c r="I132" s="6">
        <v>0</v>
      </c>
      <c r="J132" s="6">
        <v>0</v>
      </c>
      <c r="K132" s="5" t="s">
        <v>40</v>
      </c>
      <c r="L132" s="5" t="s">
        <v>32</v>
      </c>
      <c r="M132" s="27" t="str">
        <f>IF(ISBLANK(A132),L132, CONCATENATE(L132,"_",A132))</f>
        <v>pedestrian_sidewalk_area_SCB</v>
      </c>
      <c r="N132" s="27"/>
      <c r="O132" s="27" t="str">
        <f>IF(ISBLANK(A132),(CONCATENATE("''Level_Name'' = '",E132,"' AND ''Level'' = '",F132,"' AND ''Color'' = '",G132,"' AND ''Linetype'' = '",H132,"' AND ''LineWt''= '",J132,"'")),(CONCATENATE("''Level_Name'' = '",E132,"' AND ''Level'' = '",F132,"' AND ''Color'' = '",G132,"' AND ''Linetype'' = '",H132,"' AND ''LineWt''= '",J132,"' AND ''RefName'' = '",A132,"'")))</f>
        <v>''Level_Name'' = 'VA_SITE_SWLK' AND ''Level'' = '9' AND ''Color'' = '6' AND ''Linetype'' = 'Solid' AND ''LineWt''= '0' AND ''RefName'' = 'SCB'</v>
      </c>
      <c r="P132" s="5"/>
      <c r="Q132" s="5"/>
      <c r="R132" s="5"/>
      <c r="S132" s="5"/>
      <c r="T132" s="4" t="s">
        <v>629</v>
      </c>
      <c r="U132" s="8" t="s">
        <v>705</v>
      </c>
      <c r="V132" s="2" t="s">
        <v>706</v>
      </c>
      <c r="W132" s="25" t="s">
        <v>712</v>
      </c>
      <c r="X132" s="25" t="s">
        <v>707</v>
      </c>
      <c r="Y132" s="26" t="s">
        <v>708</v>
      </c>
      <c r="Z132" s="26" t="s">
        <v>709</v>
      </c>
      <c r="AA132" s="26" t="s">
        <v>710</v>
      </c>
      <c r="AB132" s="26" t="s">
        <v>711</v>
      </c>
    </row>
    <row r="133" spans="1:28" ht="12.75" customHeight="1" x14ac:dyDescent="0.2">
      <c r="A133" s="5" t="s">
        <v>71</v>
      </c>
      <c r="B133" s="13" t="s">
        <v>320</v>
      </c>
      <c r="C133" s="13" t="s">
        <v>350</v>
      </c>
      <c r="D133" s="5" t="s">
        <v>181</v>
      </c>
      <c r="E133" s="4" t="s">
        <v>281</v>
      </c>
      <c r="F133" s="6">
        <v>9</v>
      </c>
      <c r="G133" s="6">
        <v>6</v>
      </c>
      <c r="H133" s="9" t="str">
        <f>IF(ISBLANK(I133),"No Value",IF(I133=0,"Solid",IF(I133=1,"Dotted",IF(I133=2,"Medium-Dashed",IF(I133=3,"LongDashed",IF(I133=4,"LongDashed Dot Dot",IF(I133=6,"Medium-Dashed Dot Dot",IF(I133=7,"Solid Medium-Dashed" ))))))))</f>
        <v>Solid</v>
      </c>
      <c r="I133" s="6">
        <v>0</v>
      </c>
      <c r="J133" s="6">
        <v>0</v>
      </c>
      <c r="K133" s="5" t="s">
        <v>40</v>
      </c>
      <c r="L133" s="5" t="s">
        <v>32</v>
      </c>
      <c r="M133" s="27" t="str">
        <f>IF(ISBLANK(A133),L133, CONCATENATE(L133,"_",A133))</f>
        <v>pedestrian_sidewalk_area_SDT</v>
      </c>
      <c r="N133" s="27"/>
      <c r="O133" s="27" t="str">
        <f>IF(ISBLANK(A133),(CONCATENATE("''Level_Name'' = '",E133,"' AND ''Level'' = '",F133,"' AND ''Color'' = '",G133,"' AND ''Linetype'' = '",H133,"' AND ''LineWt''= '",J133,"'")),(CONCATENATE("''Level_Name'' = '",E133,"' AND ''Level'' = '",F133,"' AND ''Color'' = '",G133,"' AND ''Linetype'' = '",H133,"' AND ''LineWt''= '",J133,"' AND ''RefName'' = '",A133,"'")))</f>
        <v>''Level_Name'' = 'VA_SITE_SWLK' AND ''Level'' = '9' AND ''Color'' = '6' AND ''Linetype'' = 'Solid' AND ''LineWt''= '0' AND ''RefName'' = 'SDT'</v>
      </c>
      <c r="P133" s="5"/>
      <c r="Q133" s="5"/>
      <c r="R133" s="5"/>
      <c r="S133" s="5"/>
      <c r="U133" s="8" t="s">
        <v>705</v>
      </c>
      <c r="V133" s="2" t="s">
        <v>706</v>
      </c>
      <c r="W133" s="25" t="s">
        <v>712</v>
      </c>
      <c r="X133" s="25" t="s">
        <v>707</v>
      </c>
      <c r="Y133" s="26" t="s">
        <v>708</v>
      </c>
      <c r="Z133" s="26" t="s">
        <v>709</v>
      </c>
      <c r="AA133" s="26" t="s">
        <v>710</v>
      </c>
      <c r="AB133" s="26" t="s">
        <v>711</v>
      </c>
    </row>
    <row r="134" spans="1:28" ht="12.75" customHeight="1" x14ac:dyDescent="0.2">
      <c r="A134" s="5" t="s">
        <v>631</v>
      </c>
      <c r="B134" s="13" t="s">
        <v>320</v>
      </c>
      <c r="C134" s="13" t="s">
        <v>350</v>
      </c>
      <c r="D134" s="5" t="s">
        <v>181</v>
      </c>
      <c r="E134" s="4" t="s">
        <v>281</v>
      </c>
      <c r="F134" s="6">
        <v>9</v>
      </c>
      <c r="G134" s="6">
        <v>6</v>
      </c>
      <c r="H134" s="9" t="str">
        <f>IF(ISBLANK(I134),"No Value",IF(I134=0,"Solid",IF(I134=1,"Dotted",IF(I134=2,"Medium-Dashed",IF(I134=3,"LongDashed",IF(I134=4,"LongDashed Dot Dot",IF(I134=6,"Medium-Dashed Dot Dot",IF(I134=7,"Solid Medium-Dashed" ))))))))</f>
        <v>Solid</v>
      </c>
      <c r="I134" s="6">
        <v>0</v>
      </c>
      <c r="J134" s="6">
        <v>0</v>
      </c>
      <c r="K134" s="5" t="s">
        <v>40</v>
      </c>
      <c r="L134" s="5" t="s">
        <v>32</v>
      </c>
      <c r="M134" s="27" t="str">
        <f>IF(ISBLANK(A134),L134, CONCATENATE(L134,"_",A134))</f>
        <v>pedestrian_sidewalk_area_SDTB</v>
      </c>
      <c r="N134" s="27"/>
      <c r="O134" s="27" t="str">
        <f>IF(ISBLANK(A134),(CONCATENATE("''Level_Name'' = '",E134,"' AND ''Level'' = '",F134,"' AND ''Color'' = '",G134,"' AND ''Linetype'' = '",H134,"' AND ''LineWt''= '",J134,"'")),(CONCATENATE("''Level_Name'' = '",E134,"' AND ''Level'' = '",F134,"' AND ''Color'' = '",G134,"' AND ''Linetype'' = '",H134,"' AND ''LineWt''= '",J134,"' AND ''RefName'' = '",A134,"'")))</f>
        <v>''Level_Name'' = 'VA_SITE_SWLK' AND ''Level'' = '9' AND ''Color'' = '6' AND ''Linetype'' = 'Solid' AND ''LineWt''= '0' AND ''RefName'' = 'SDTB'</v>
      </c>
      <c r="P134" s="5"/>
      <c r="Q134" s="5"/>
      <c r="R134" s="5"/>
      <c r="S134" s="5"/>
      <c r="T134" s="4" t="s">
        <v>629</v>
      </c>
      <c r="U134" s="8" t="s">
        <v>705</v>
      </c>
      <c r="V134" s="2" t="s">
        <v>706</v>
      </c>
      <c r="W134" s="25" t="s">
        <v>712</v>
      </c>
      <c r="X134" s="25" t="s">
        <v>707</v>
      </c>
      <c r="Y134" s="26" t="s">
        <v>708</v>
      </c>
      <c r="Z134" s="26" t="s">
        <v>709</v>
      </c>
      <c r="AA134" s="26" t="s">
        <v>710</v>
      </c>
      <c r="AB134" s="26" t="s">
        <v>711</v>
      </c>
    </row>
    <row r="135" spans="1:28" ht="12.75" customHeight="1" x14ac:dyDescent="0.2">
      <c r="A135" s="5" t="s">
        <v>632</v>
      </c>
      <c r="B135" s="13" t="s">
        <v>320</v>
      </c>
      <c r="C135" s="13" t="s">
        <v>350</v>
      </c>
      <c r="D135" s="5" t="s">
        <v>633</v>
      </c>
      <c r="E135" s="4" t="s">
        <v>291</v>
      </c>
      <c r="F135" s="6">
        <v>16</v>
      </c>
      <c r="G135" s="6">
        <v>5</v>
      </c>
      <c r="H135" s="9" t="str">
        <f>IF(ISBLANK(I135),"No Value",IF(I135=0,"Solid",IF(I135=1,"Dotted",IF(I135=2,"Medium-Dashed",IF(I135=3,"LongDashed",IF(I135=4,"LongDashed Dot Dot",IF(I135=6,"Medium-Dashed Dot Dot",IF(I135=7,"Solid Medium-Dashed" ))))))))</f>
        <v>Solid</v>
      </c>
      <c r="I135" s="6">
        <v>0</v>
      </c>
      <c r="J135" s="6">
        <v>0</v>
      </c>
      <c r="K135" s="8" t="s">
        <v>598</v>
      </c>
      <c r="L135" s="5" t="s">
        <v>523</v>
      </c>
      <c r="M135" s="27" t="str">
        <f>IF(ISBLANK(A135),L135, CONCATENATE(L135,"_",A135))</f>
        <v>mooring_facility_area_SEAW</v>
      </c>
      <c r="N135" s="27"/>
      <c r="O135" s="27" t="str">
        <f>IF(ISBLANK(A135),(CONCATENATE("''Level_Name'' = '",E135,"' AND ''Level'' = '",F135,"' AND ''Color'' = '",G135,"' AND ''Linetype'' = '",H135,"' AND ''LineWt''= '",J135,"'")),(CONCATENATE("''Level_Name'' = '",E135,"' AND ''Level'' = '",F135,"' AND ''Color'' = '",G135,"' AND ''Linetype'' = '",H135,"' AND ''LineWt''= '",J135,"' AND ''RefName'' = '",A135,"'")))</f>
        <v>''Level_Name'' = 'VA_SITE_MISC' AND ''Level'' = '16' AND ''Color'' = '5' AND ''Linetype'' = 'Solid' AND ''LineWt''= '0' AND ''RefName'' = 'SEAW'</v>
      </c>
      <c r="P135" s="5"/>
      <c r="Q135" s="5"/>
      <c r="R135" s="5"/>
      <c r="S135" s="5"/>
      <c r="T135" s="42" t="s">
        <v>634</v>
      </c>
      <c r="U135" s="8" t="s">
        <v>705</v>
      </c>
      <c r="V135" s="2" t="s">
        <v>706</v>
      </c>
      <c r="W135" s="25" t="s">
        <v>712</v>
      </c>
      <c r="X135" s="25" t="s">
        <v>707</v>
      </c>
      <c r="Y135" s="26" t="s">
        <v>708</v>
      </c>
      <c r="Z135" s="26" t="s">
        <v>709</v>
      </c>
      <c r="AA135" s="26" t="s">
        <v>710</v>
      </c>
      <c r="AB135" s="26" t="s">
        <v>711</v>
      </c>
    </row>
    <row r="136" spans="1:28" ht="12.75" customHeight="1" x14ac:dyDescent="0.2">
      <c r="A136" s="5" t="s">
        <v>143</v>
      </c>
      <c r="B136" s="13" t="s">
        <v>320</v>
      </c>
      <c r="C136" s="13" t="s">
        <v>350</v>
      </c>
      <c r="D136" s="5" t="s">
        <v>144</v>
      </c>
      <c r="E136" s="4" t="s">
        <v>296</v>
      </c>
      <c r="F136" s="6">
        <v>30</v>
      </c>
      <c r="G136" s="6">
        <v>7</v>
      </c>
      <c r="H136" s="9" t="str">
        <f>IF(ISBLANK(I136),"No Value",IF(I136=0,"Solid",IF(I136=1,"Dotted",IF(I136=2,"Medium-Dashed",IF(I136=3,"LongDashed",IF(I136=4,"LongDashed Dot Dot",IF(I136=6,"Medium-Dashed Dot Dot",IF(I136=7,"Solid Medium-Dashed" ))))))))</f>
        <v>Solid</v>
      </c>
      <c r="I136" s="6">
        <v>0</v>
      </c>
      <c r="J136" s="6">
        <v>0</v>
      </c>
      <c r="K136" s="5" t="s">
        <v>416</v>
      </c>
      <c r="L136" s="5" t="s">
        <v>36</v>
      </c>
      <c r="M136" s="27" t="str">
        <f>IF(ISBLANK(A136),L136, CONCATENATE(L136,"_",A136))</f>
        <v>athletic_field_area_SF</v>
      </c>
      <c r="N136" s="27"/>
      <c r="O136" s="27" t="str">
        <f>IF(ISBLANK(A136),(CONCATENATE("''Level_Name'' = '",E136,"' AND ''Level'' = '",F136,"' AND ''Color'' = '",G136,"' AND ''Linetype'' = '",H136,"' AND ''LineWt''= '",J136,"'")),(CONCATENATE("''Level_Name'' = '",E136,"' AND ''Level'' = '",F136,"' AND ''Color'' = '",G136,"' AND ''Linetype'' = '",H136,"' AND ''LineWt''= '",J136,"' AND ''RefName'' = '",A136,"'")))</f>
        <v>''Level_Name'' = 'VA_SITE_SPRT' AND ''Level'' = '30' AND ''Color'' = '7' AND ''Linetype'' = 'Solid' AND ''LineWt''= '0' AND ''RefName'' = 'SF'</v>
      </c>
      <c r="P136" s="5"/>
      <c r="Q136" s="5"/>
      <c r="R136" s="5"/>
      <c r="S136" s="5"/>
      <c r="U136" s="8" t="s">
        <v>705</v>
      </c>
      <c r="V136" s="2" t="s">
        <v>706</v>
      </c>
      <c r="W136" s="25" t="s">
        <v>712</v>
      </c>
      <c r="X136" s="25" t="s">
        <v>707</v>
      </c>
      <c r="Y136" s="26" t="s">
        <v>708</v>
      </c>
      <c r="Z136" s="26" t="s">
        <v>709</v>
      </c>
      <c r="AA136" s="26" t="s">
        <v>710</v>
      </c>
      <c r="AB136" s="26" t="s">
        <v>711</v>
      </c>
    </row>
    <row r="137" spans="1:28" ht="12.75" customHeight="1" x14ac:dyDescent="0.2">
      <c r="A137" s="5" t="s">
        <v>49</v>
      </c>
      <c r="B137" s="14" t="s">
        <v>239</v>
      </c>
      <c r="C137" s="13" t="s">
        <v>350</v>
      </c>
      <c r="D137" s="5" t="s">
        <v>128</v>
      </c>
      <c r="E137" s="4" t="s">
        <v>403</v>
      </c>
      <c r="F137" s="6">
        <v>32</v>
      </c>
      <c r="G137" s="6"/>
      <c r="H137" s="9" t="str">
        <f>IF(ISBLANK(I137),"No Value",IF(I137=0,"Solid",IF(I137=1,"Dotted",IF(I137=2,"Medium-Dashed",IF(I137=3,"LongDashed",IF(I137=4,"LongDashed Dot Dot",IF(I137=6,"Medium-Dashed Dot Dot",IF(I137=7,"Solid Medium-Dashed" ))))))))</f>
        <v>No Value</v>
      </c>
      <c r="I137" s="6"/>
      <c r="J137" s="6"/>
      <c r="K137" s="4" t="s">
        <v>39</v>
      </c>
      <c r="L137" s="44" t="s">
        <v>95</v>
      </c>
      <c r="M137" s="27" t="str">
        <f>IF(ISBLANK(A137),L137, CONCATENATE(L137,"_",A137))</f>
        <v>road_feature_point_SGN1P</v>
      </c>
      <c r="N137" s="27"/>
      <c r="O137" s="27" t="str">
        <f>CONCATENATE("''Level_Name'' = '",E137,"' AND ''Level'' ='",F137,"' AND ''RefName'' = '",A137,"'")</f>
        <v>''Level_Name'' = 'VA_SITE_SIGN' AND ''Level'' ='32' AND ''RefName'' = 'SGN1P'</v>
      </c>
      <c r="P137" s="44"/>
      <c r="Q137" s="44"/>
      <c r="R137" s="44"/>
      <c r="S137" s="44"/>
      <c r="U137" s="8" t="s">
        <v>705</v>
      </c>
      <c r="V137" s="2" t="s">
        <v>706</v>
      </c>
      <c r="W137" s="25" t="s">
        <v>712</v>
      </c>
      <c r="X137" s="25" t="s">
        <v>707</v>
      </c>
      <c r="Y137" s="26" t="s">
        <v>708</v>
      </c>
      <c r="Z137" s="26" t="s">
        <v>709</v>
      </c>
      <c r="AA137" s="26" t="s">
        <v>710</v>
      </c>
      <c r="AB137" s="26" t="s">
        <v>711</v>
      </c>
    </row>
    <row r="138" spans="1:28" ht="12.75" customHeight="1" x14ac:dyDescent="0.2">
      <c r="A138" s="5" t="s">
        <v>50</v>
      </c>
      <c r="B138" s="14" t="s">
        <v>239</v>
      </c>
      <c r="C138" s="13" t="s">
        <v>350</v>
      </c>
      <c r="D138" s="5" t="s">
        <v>128</v>
      </c>
      <c r="E138" s="4" t="s">
        <v>403</v>
      </c>
      <c r="F138" s="6">
        <v>32</v>
      </c>
      <c r="G138" s="6"/>
      <c r="H138" s="9" t="str">
        <f>IF(ISBLANK(I138),"No Value",IF(I138=0,"Solid",IF(I138=1,"Dotted",IF(I138=2,"Medium-Dashed",IF(I138=3,"LongDashed",IF(I138=4,"LongDashed Dot Dot",IF(I138=6,"Medium-Dashed Dot Dot",IF(I138=7,"Solid Medium-Dashed" ))))))))</f>
        <v>No Value</v>
      </c>
      <c r="I138" s="6"/>
      <c r="J138" s="6"/>
      <c r="K138" s="4" t="s">
        <v>39</v>
      </c>
      <c r="L138" s="44" t="s">
        <v>95</v>
      </c>
      <c r="M138" s="27" t="str">
        <f>IF(ISBLANK(A138),L138, CONCATENATE(L138,"_",A138))</f>
        <v>road_feature_point_SGN2P</v>
      </c>
      <c r="N138" s="27"/>
      <c r="O138" s="27" t="str">
        <f>CONCATENATE("''Level_Name'' = '",E138,"' AND ''Level'' ='",F138,"' AND ''RefName'' = '",A138,"'")</f>
        <v>''Level_Name'' = 'VA_SITE_SIGN' AND ''Level'' ='32' AND ''RefName'' = 'SGN2P'</v>
      </c>
      <c r="P138" s="44"/>
      <c r="Q138" s="44"/>
      <c r="R138" s="44"/>
      <c r="S138" s="44"/>
      <c r="T138" s="11"/>
      <c r="U138" s="8" t="s">
        <v>705</v>
      </c>
      <c r="V138" s="2" t="s">
        <v>706</v>
      </c>
      <c r="W138" s="25" t="s">
        <v>712</v>
      </c>
      <c r="X138" s="25" t="s">
        <v>707</v>
      </c>
      <c r="Y138" s="26" t="s">
        <v>708</v>
      </c>
      <c r="Z138" s="26" t="s">
        <v>709</v>
      </c>
      <c r="AA138" s="26" t="s">
        <v>710</v>
      </c>
      <c r="AB138" s="26" t="s">
        <v>711</v>
      </c>
    </row>
    <row r="139" spans="1:28" ht="12.75" customHeight="1" x14ac:dyDescent="0.2">
      <c r="A139" s="5" t="s">
        <v>194</v>
      </c>
      <c r="B139" s="13" t="s">
        <v>320</v>
      </c>
      <c r="C139" s="13" t="s">
        <v>350</v>
      </c>
      <c r="D139" s="5" t="s">
        <v>198</v>
      </c>
      <c r="E139" s="4" t="s">
        <v>276</v>
      </c>
      <c r="F139" s="6">
        <v>4</v>
      </c>
      <c r="G139" s="6">
        <v>3</v>
      </c>
      <c r="H139" s="9" t="str">
        <f>IF(ISBLANK(I139),"No Value",IF(I139=0,"Solid",IF(I139=1,"Dotted",IF(I139=2,"Medium-Dashed",IF(I139=3,"LongDashed",IF(I139=4,"LongDashed Dot Dot",IF(I139=6,"Medium-Dashed Dot Dot",IF(I139=7,"Solid Medium-Dashed" ))))))))</f>
        <v>LongDashed</v>
      </c>
      <c r="I139" s="6">
        <v>3</v>
      </c>
      <c r="J139" s="6">
        <v>0</v>
      </c>
      <c r="K139" s="5" t="s">
        <v>39</v>
      </c>
      <c r="L139" s="5" t="s">
        <v>197</v>
      </c>
      <c r="M139" s="27" t="str">
        <f>IF(ISBLANK(A139),L139, CONCATENATE(L139,"_",A139))</f>
        <v>road_shoulder_area_SHA</v>
      </c>
      <c r="N139" s="27"/>
      <c r="O139" s="27" t="str">
        <f>IF(ISBLANK(A139),(CONCATENATE("''Level_Name'' = '",E139,"' AND ''Level'' = '",F139,"' AND ''Color'' = '",G139,"' AND ''Linetype'' = '",H139,"' AND ''LineWt''= '",J139,"'")),(CONCATENATE("''Level_Name'' = '",E139,"' AND ''Level'' = '",F139,"' AND ''Color'' = '",G139,"' AND ''Linetype'' = '",H139,"' AND ''LineWt''= '",J139,"' AND ''RefName'' = '",A139,"'")))</f>
        <v>''Level_Name'' = 'VA_ROAD_EASP' AND ''Level'' = '4' AND ''Color'' = '3' AND ''Linetype'' = 'LongDashed' AND ''LineWt''= '0' AND ''RefName'' = 'SHA'</v>
      </c>
      <c r="P139" s="5"/>
      <c r="Q139" s="5"/>
      <c r="R139" s="5"/>
      <c r="S139" s="5"/>
      <c r="U139" s="8" t="s">
        <v>705</v>
      </c>
      <c r="V139" s="2" t="s">
        <v>706</v>
      </c>
      <c r="W139" s="25" t="s">
        <v>712</v>
      </c>
      <c r="X139" s="25" t="s">
        <v>707</v>
      </c>
      <c r="Y139" s="26" t="s">
        <v>708</v>
      </c>
      <c r="Z139" s="26" t="s">
        <v>709</v>
      </c>
      <c r="AA139" s="26" t="s">
        <v>710</v>
      </c>
      <c r="AB139" s="26" t="s">
        <v>711</v>
      </c>
    </row>
    <row r="140" spans="1:28" ht="12.75" customHeight="1" x14ac:dyDescent="0.2">
      <c r="A140" s="5" t="s">
        <v>195</v>
      </c>
      <c r="B140" s="13" t="s">
        <v>320</v>
      </c>
      <c r="C140" s="13" t="s">
        <v>350</v>
      </c>
      <c r="D140" s="5" t="s">
        <v>199</v>
      </c>
      <c r="E140" s="4" t="s">
        <v>276</v>
      </c>
      <c r="F140" s="6">
        <v>4</v>
      </c>
      <c r="G140" s="6">
        <v>3</v>
      </c>
      <c r="H140" s="9" t="str">
        <f>IF(ISBLANK(I140),"No Value",IF(I140=0,"Solid",IF(I140=1,"Dotted",IF(I140=2,"Medium-Dashed",IF(I140=3,"LongDashed",IF(I140=4,"LongDashed Dot Dot",IF(I140=6,"Medium-Dashed Dot Dot",IF(I140=7,"Solid Medium-Dashed" ))))))))</f>
        <v>LongDashed</v>
      </c>
      <c r="I140" s="6">
        <v>3</v>
      </c>
      <c r="J140" s="6">
        <v>0</v>
      </c>
      <c r="K140" s="5" t="s">
        <v>39</v>
      </c>
      <c r="L140" s="5" t="s">
        <v>197</v>
      </c>
      <c r="M140" s="27" t="str">
        <f>IF(ISBLANK(A140),L140, CONCATENATE(L140,"_",A140))</f>
        <v>road_shoulder_area_SHC</v>
      </c>
      <c r="N140" s="27"/>
      <c r="O140" s="27" t="str">
        <f>IF(ISBLANK(A140),(CONCATENATE("''Level_Name'' = '",E140,"' AND ''Level'' = '",F140,"' AND ''Color'' = '",G140,"' AND ''Linetype'' = '",H140,"' AND ''LineWt''= '",J140,"'")),(CONCATENATE("''Level_Name'' = '",E140,"' AND ''Level'' = '",F140,"' AND ''Color'' = '",G140,"' AND ''Linetype'' = '",H140,"' AND ''LineWt''= '",J140,"' AND ''RefName'' = '",A140,"'")))</f>
        <v>''Level_Name'' = 'VA_ROAD_EASP' AND ''Level'' = '4' AND ''Color'' = '3' AND ''Linetype'' = 'LongDashed' AND ''LineWt''= '0' AND ''RefName'' = 'SHC'</v>
      </c>
      <c r="P140" s="5"/>
      <c r="Q140" s="5"/>
      <c r="R140" s="5"/>
      <c r="S140" s="5"/>
      <c r="U140" s="8" t="s">
        <v>705</v>
      </c>
      <c r="V140" s="2" t="s">
        <v>706</v>
      </c>
      <c r="W140" s="25" t="s">
        <v>712</v>
      </c>
      <c r="X140" s="25" t="s">
        <v>707</v>
      </c>
      <c r="Y140" s="26" t="s">
        <v>708</v>
      </c>
      <c r="Z140" s="26" t="s">
        <v>709</v>
      </c>
      <c r="AA140" s="26" t="s">
        <v>710</v>
      </c>
      <c r="AB140" s="26" t="s">
        <v>711</v>
      </c>
    </row>
    <row r="141" spans="1:28" ht="12.75" customHeight="1" x14ac:dyDescent="0.2">
      <c r="A141" s="5" t="s">
        <v>196</v>
      </c>
      <c r="B141" s="13" t="s">
        <v>320</v>
      </c>
      <c r="C141" s="13" t="s">
        <v>350</v>
      </c>
      <c r="D141" s="5" t="s">
        <v>200</v>
      </c>
      <c r="E141" s="4" t="s">
        <v>275</v>
      </c>
      <c r="F141" s="6">
        <v>3</v>
      </c>
      <c r="G141" s="6">
        <v>3</v>
      </c>
      <c r="H141" s="9" t="str">
        <f>IF(ISBLANK(I141),"No Value",IF(I141=0,"Solid",IF(I141=1,"Dotted",IF(I141=2,"Medium-Dashed",IF(I141=3,"LongDashed",IF(I141=4,"LongDashed Dot Dot",IF(I141=6,"Medium-Dashed Dot Dot",IF(I141=7,"Solid Medium-Dashed" ))))))))</f>
        <v>Medium-Dashed</v>
      </c>
      <c r="I141" s="6">
        <v>2</v>
      </c>
      <c r="J141" s="6">
        <v>0</v>
      </c>
      <c r="K141" s="5" t="s">
        <v>39</v>
      </c>
      <c r="L141" s="5" t="s">
        <v>197</v>
      </c>
      <c r="M141" s="27" t="str">
        <f>IF(ISBLANK(A141),L141, CONCATENATE(L141,"_",A141))</f>
        <v>road_shoulder_area_SHDT</v>
      </c>
      <c r="N141" s="27"/>
      <c r="O141" s="27" t="str">
        <f>IF(ISBLANK(A141),(CONCATENATE("''Level_Name'' = '",E141,"' AND ''Level'' = '",F141,"' AND ''Color'' = '",G141,"' AND ''Linetype'' = '",H141,"' AND ''LineWt''= '",J141,"'")),(CONCATENATE("''Level_Name'' = '",E141,"' AND ''Level'' = '",F141,"' AND ''Color'' = '",G141,"' AND ''Linetype'' = '",H141,"' AND ''LineWt''= '",J141,"' AND ''RefName'' = '",A141,"'")))</f>
        <v>''Level_Name'' = 'VA_ROAD_UNPA' AND ''Level'' = '3' AND ''Color'' = '3' AND ''Linetype'' = 'Medium-Dashed' AND ''LineWt''= '0' AND ''RefName'' = 'SHDT'</v>
      </c>
      <c r="P141" s="5"/>
      <c r="Q141" s="5"/>
      <c r="R141" s="5"/>
      <c r="S141" s="5"/>
      <c r="U141" s="8" t="s">
        <v>705</v>
      </c>
      <c r="V141" s="2" t="s">
        <v>706</v>
      </c>
      <c r="W141" s="25" t="s">
        <v>712</v>
      </c>
      <c r="X141" s="25" t="s">
        <v>707</v>
      </c>
      <c r="Y141" s="26" t="s">
        <v>708</v>
      </c>
      <c r="Z141" s="26" t="s">
        <v>709</v>
      </c>
      <c r="AA141" s="26" t="s">
        <v>710</v>
      </c>
      <c r="AB141" s="26" t="s">
        <v>711</v>
      </c>
    </row>
    <row r="142" spans="1:28" ht="12.75" customHeight="1" x14ac:dyDescent="0.2">
      <c r="A142" s="27" t="s">
        <v>426</v>
      </c>
      <c r="B142" s="13" t="s">
        <v>320</v>
      </c>
      <c r="C142" s="13" t="s">
        <v>350</v>
      </c>
      <c r="D142" s="27" t="s">
        <v>427</v>
      </c>
      <c r="E142" s="4" t="s">
        <v>276</v>
      </c>
      <c r="F142" s="6">
        <v>13</v>
      </c>
      <c r="G142" s="6">
        <v>4</v>
      </c>
      <c r="H142" s="9" t="str">
        <f>IF(ISBLANK(I142),"No Value",IF(I142=0,"Solid",IF(I142=1,"Dotted",IF(I142=2,"Medium-Dashed",IF(I142=3,"LongDashed",IF(I142=4,"LongDashed Dot Dot",IF(I142=6,"Medium-Dashed Dot Dot",IF(I142=7,"Solid Medium-Dashed" ))))))))</f>
        <v>Solid</v>
      </c>
      <c r="I142" s="6">
        <v>0</v>
      </c>
      <c r="J142" s="6">
        <v>2</v>
      </c>
      <c r="K142" s="4" t="s">
        <v>323</v>
      </c>
      <c r="L142" s="4" t="s">
        <v>428</v>
      </c>
      <c r="M142" s="27" t="str">
        <f>IF(ISBLANK(A142),L142, CONCATENATE(L142,"_",A142))</f>
        <v>shed_area_SHED</v>
      </c>
      <c r="N142" s="27"/>
      <c r="O142" s="27" t="str">
        <f>IF(ISBLANK(A142),(CONCATENATE("''Level_Name'' = '",E142,"' AND ''Level'' = '",F142,"' AND ''Color'' = '",G142,"' AND ''Linetype'' = '",H142,"' AND ''LineWt''= '",J142,"'")),(CONCATENATE("''Level_Name'' = '",E142,"' AND ''Level'' = '",F142,"' AND ''Color'' = '",G142,"' AND ''Linetype'' = '",H142,"' AND ''LineWt''= '",J142,"' AND ''RefName'' = '",A142,"'")))</f>
        <v>''Level_Name'' = 'VA_ROAD_EASP' AND ''Level'' = '13' AND ''Color'' = '4' AND ''Linetype'' = 'Solid' AND ''LineWt''= '2' AND ''RefName'' = 'SHED'</v>
      </c>
      <c r="U142" s="8" t="s">
        <v>705</v>
      </c>
      <c r="V142" s="2" t="s">
        <v>706</v>
      </c>
      <c r="W142" s="25" t="s">
        <v>712</v>
      </c>
      <c r="X142" s="25" t="s">
        <v>707</v>
      </c>
      <c r="Y142" s="26" t="s">
        <v>708</v>
      </c>
      <c r="Z142" s="26" t="s">
        <v>709</v>
      </c>
      <c r="AA142" s="26" t="s">
        <v>710</v>
      </c>
      <c r="AB142" s="26" t="s">
        <v>711</v>
      </c>
    </row>
    <row r="143" spans="1:28" ht="12.75" customHeight="1" x14ac:dyDescent="0.2">
      <c r="A143" s="5" t="s">
        <v>308</v>
      </c>
      <c r="B143" s="14" t="s">
        <v>320</v>
      </c>
      <c r="C143" s="13" t="s">
        <v>350</v>
      </c>
      <c r="D143" s="5" t="s">
        <v>128</v>
      </c>
      <c r="E143" s="4" t="s">
        <v>403</v>
      </c>
      <c r="F143" s="6">
        <v>32</v>
      </c>
      <c r="G143" s="6">
        <v>4</v>
      </c>
      <c r="H143" s="9" t="str">
        <f>IF(ISBLANK(I143),"No Value",IF(I143=0,"Solid",IF(I143=1,"Dotted",IF(I143=2,"Medium-Dashed",IF(I143=3,"LongDashed",IF(I143=4,"LongDashed Dot Dot",IF(I143=6,"Medium-Dashed Dot Dot",IF(I143=7,"Solid Medium-Dashed" ))))))))</f>
        <v>Solid</v>
      </c>
      <c r="I143" s="6">
        <v>0</v>
      </c>
      <c r="J143" s="6">
        <v>0</v>
      </c>
      <c r="K143" s="4" t="s">
        <v>39</v>
      </c>
      <c r="L143" s="44" t="s">
        <v>463</v>
      </c>
      <c r="M143" s="27" t="str">
        <f>IF(ISBLANK(A143),L143, CONCATENATE(L143,"_",A143))</f>
        <v>road_feature_area_SIGN</v>
      </c>
      <c r="N143" s="27"/>
      <c r="O143" s="27" t="str">
        <f>IF(ISBLANK(A143),(CONCATENATE("''Level_Name'' = '",E143,"' AND ''Level'' = '",F143,"' AND ''Color'' = '",G143,"' AND ''Linetype'' = '",H143,"' AND ''LineWt''= '",J143,"'")),(CONCATENATE("''Level_Name'' = '",E143,"' AND ''Level'' = '",F143,"' AND ''Color'' = '",G143,"' AND ''Linetype'' = '",H143,"' AND ''LineWt''= '",J143,"' AND ''RefName'' = '",A143,"'")))</f>
        <v>''Level_Name'' = 'VA_SITE_SIGN' AND ''Level'' = '32' AND ''Color'' = '4' AND ''Linetype'' = 'Solid' AND ''LineWt''= '0' AND ''RefName'' = 'SIGN'</v>
      </c>
      <c r="P143" s="44"/>
      <c r="Q143" s="44"/>
      <c r="R143" s="44"/>
      <c r="S143" s="44"/>
      <c r="T143" s="11"/>
      <c r="U143" s="8" t="s">
        <v>705</v>
      </c>
      <c r="V143" s="2" t="s">
        <v>706</v>
      </c>
      <c r="W143" s="25" t="s">
        <v>712</v>
      </c>
      <c r="X143" s="25" t="s">
        <v>707</v>
      </c>
      <c r="Y143" s="26" t="s">
        <v>708</v>
      </c>
      <c r="Z143" s="26" t="s">
        <v>709</v>
      </c>
      <c r="AA143" s="26" t="s">
        <v>710</v>
      </c>
      <c r="AB143" s="26" t="s">
        <v>711</v>
      </c>
    </row>
    <row r="144" spans="1:28" ht="12.75" customHeight="1" x14ac:dyDescent="0.2">
      <c r="A144" s="5" t="s">
        <v>647</v>
      </c>
      <c r="B144" s="13" t="s">
        <v>320</v>
      </c>
      <c r="C144" s="13" t="s">
        <v>350</v>
      </c>
      <c r="D144" s="5" t="s">
        <v>33</v>
      </c>
      <c r="E144" s="4" t="s">
        <v>284</v>
      </c>
      <c r="F144" s="6">
        <v>13</v>
      </c>
      <c r="G144" s="6">
        <v>4</v>
      </c>
      <c r="H144" s="9" t="str">
        <f>IF(ISBLANK(I144),"No Value",IF(I144=0,"Solid",IF(I144=1,"Dotted",IF(I144=2,"Medium-Dashed",IF(I144=3,"LongDashed",IF(I144=4,"LongDashed Dot Dot",IF(I144=6,"Medium-Dashed Dot Dot",IF(I144=7,"Solid Medium-Dashed" ))))))))</f>
        <v>Solid</v>
      </c>
      <c r="I144" s="6">
        <v>0</v>
      </c>
      <c r="J144" s="6">
        <v>2</v>
      </c>
      <c r="K144" s="8" t="s">
        <v>481</v>
      </c>
      <c r="L144" s="5" t="s">
        <v>648</v>
      </c>
      <c r="M144" s="27" t="str">
        <f>IF(ISBLANK(A144),L144, CONCATENATE(L144,"_",A144))</f>
        <v>silo_area_SILO</v>
      </c>
      <c r="N144" s="27"/>
      <c r="O144" s="27" t="str">
        <f>IF(ISBLANK(A144),(CONCATENATE("''Level_Name'' = '",E144,"' AND ''Level'' = '",F144,"' AND ''Color'' = '",G144,"' AND ''Linetype'' = '",H144,"' AND ''LineWt''= '",J144,"'")),(CONCATENATE("''Level_Name'' = '",E144,"' AND ''Level'' = '",F144,"' AND ''Color'' = '",G144,"' AND ''Linetype'' = '",H144,"' AND ''LineWt''= '",J144,"' AND ''RefName'' = '",A144,"'")))</f>
        <v>''Level_Name'' = 'VA_BLDG_BLDG' AND ''Level'' = '13' AND ''Color'' = '4' AND ''Linetype'' = 'Solid' AND ''LineWt''= '2' AND ''RefName'' = 'SILO'</v>
      </c>
      <c r="P144" s="5"/>
      <c r="Q144" s="5"/>
      <c r="R144" s="5"/>
      <c r="S144" s="5"/>
      <c r="U144" s="8" t="s">
        <v>705</v>
      </c>
      <c r="V144" s="2" t="s">
        <v>706</v>
      </c>
      <c r="W144" s="25" t="s">
        <v>712</v>
      </c>
      <c r="X144" s="25" t="s">
        <v>707</v>
      </c>
      <c r="Y144" s="26" t="s">
        <v>708</v>
      </c>
      <c r="Z144" s="26" t="s">
        <v>709</v>
      </c>
      <c r="AA144" s="26" t="s">
        <v>710</v>
      </c>
      <c r="AB144" s="26" t="s">
        <v>711</v>
      </c>
    </row>
    <row r="145" spans="1:28" ht="12.75" customHeight="1" x14ac:dyDescent="0.2">
      <c r="A145" s="5" t="s">
        <v>509</v>
      </c>
      <c r="B145" s="13" t="s">
        <v>320</v>
      </c>
      <c r="C145" s="13" t="s">
        <v>350</v>
      </c>
      <c r="D145" s="5" t="s">
        <v>511</v>
      </c>
      <c r="E145" s="4" t="s">
        <v>296</v>
      </c>
      <c r="F145" s="6">
        <v>30</v>
      </c>
      <c r="G145" s="6">
        <v>7</v>
      </c>
      <c r="H145" s="9" t="str">
        <f>IF(ISBLANK(I145),"No Value",IF(I145=0,"Solid",IF(I145=1,"Dotted",IF(I145=2,"Medium-Dashed",IF(I145=3,"LongDashed",IF(I145=4,"LongDashed Dot Dot",IF(I145=6,"Medium-Dashed Dot Dot",IF(I145=7,"Solid Medium-Dashed" ))))))))</f>
        <v>Solid</v>
      </c>
      <c r="I145" s="6">
        <v>0</v>
      </c>
      <c r="J145" s="6">
        <v>0</v>
      </c>
      <c r="K145" s="5" t="s">
        <v>416</v>
      </c>
      <c r="L145" s="5" t="s">
        <v>36</v>
      </c>
      <c r="M145" s="27" t="str">
        <f>IF(ISBLANK(A145),L145, CONCATENATE(L145,"_",A145))</f>
        <v>athletic_field_area_SOCCER</v>
      </c>
      <c r="N145" s="27"/>
      <c r="O145" s="27" t="str">
        <f>IF(ISBLANK(A145),(CONCATENATE("''Level_Name'' = '",E145,"' AND ''Level'' = '",F145,"' AND ''Color'' = '",G145,"' AND ''Linetype'' = '",H145,"' AND ''LineWt''= '",J145,"'")),(CONCATENATE("''Level_Name'' = '",E145,"' AND ''Level'' = '",F145,"' AND ''Color'' = '",G145,"' AND ''Linetype'' = '",H145,"' AND ''LineWt''= '",J145,"' AND ''RefName'' = '",A145,"'")))</f>
        <v>''Level_Name'' = 'VA_SITE_SPRT' AND ''Level'' = '30' AND ''Color'' = '7' AND ''Linetype'' = 'Solid' AND ''LineWt''= '0' AND ''RefName'' = 'SOCCER'</v>
      </c>
      <c r="P145" s="5"/>
      <c r="Q145" s="5"/>
      <c r="R145" s="5"/>
      <c r="S145" s="5"/>
      <c r="U145" s="8" t="s">
        <v>705</v>
      </c>
      <c r="V145" s="2" t="s">
        <v>706</v>
      </c>
      <c r="W145" s="25" t="s">
        <v>712</v>
      </c>
      <c r="X145" s="25" t="s">
        <v>707</v>
      </c>
      <c r="Y145" s="26" t="s">
        <v>708</v>
      </c>
      <c r="Z145" s="26" t="s">
        <v>709</v>
      </c>
      <c r="AA145" s="26" t="s">
        <v>710</v>
      </c>
      <c r="AB145" s="26" t="s">
        <v>711</v>
      </c>
    </row>
    <row r="146" spans="1:28" ht="12.75" customHeight="1" x14ac:dyDescent="0.2">
      <c r="A146" s="2" t="s">
        <v>505</v>
      </c>
      <c r="B146" s="14" t="s">
        <v>239</v>
      </c>
      <c r="C146" s="13" t="s">
        <v>350</v>
      </c>
      <c r="D146" s="2" t="s">
        <v>506</v>
      </c>
      <c r="E146" s="4" t="s">
        <v>396</v>
      </c>
      <c r="F146" s="3">
        <v>24</v>
      </c>
      <c r="G146" s="3"/>
      <c r="H146" s="9" t="str">
        <f>IF(ISBLANK(I146),"No Value",IF(I146=0,"Solid",IF(I146=1,"Dotted",IF(I146=2,"Medium-Dashed",IF(I146=3,"LongDashed",IF(I146=4,"LongDashed Dot Dot",IF(I146=6,"Medium-Dashed Dot Dot",IF(I146=7,"Solid Medium-Dashed" ))))))))</f>
        <v>No Value</v>
      </c>
      <c r="I146" s="3"/>
      <c r="J146" s="3"/>
      <c r="K146" s="2" t="s">
        <v>42</v>
      </c>
      <c r="L146" s="5" t="s">
        <v>507</v>
      </c>
      <c r="M146" s="27" t="str">
        <f>IF(ISBLANK(A146),L146, CONCATENATE(L146,"_",A146))</f>
        <v>ut_undefined_feature_point_SP</v>
      </c>
      <c r="N146" s="27"/>
      <c r="O146" s="27" t="str">
        <f>CONCATENATE("''Level_Name'' = '",E146,"' AND ''Level'' ='",F146,"' AND ''RefName'' = '",A146,"'")</f>
        <v>''Level_Name'' = 'VA_UTIL_MANH' AND ''Level'' ='24' AND ''RefName'' = 'SP'</v>
      </c>
      <c r="P146" s="5"/>
      <c r="Q146" s="5"/>
      <c r="R146" s="5"/>
      <c r="S146" s="5"/>
      <c r="U146" s="8" t="s">
        <v>705</v>
      </c>
      <c r="V146" s="2" t="s">
        <v>706</v>
      </c>
      <c r="W146" s="25" t="s">
        <v>712</v>
      </c>
      <c r="X146" s="25" t="s">
        <v>707</v>
      </c>
      <c r="Y146" s="26" t="s">
        <v>708</v>
      </c>
      <c r="Z146" s="26" t="s">
        <v>709</v>
      </c>
      <c r="AA146" s="26" t="s">
        <v>710</v>
      </c>
      <c r="AB146" s="26" t="s">
        <v>711</v>
      </c>
    </row>
    <row r="147" spans="1:28" ht="12.75" customHeight="1" x14ac:dyDescent="0.2">
      <c r="A147" s="4" t="s">
        <v>700</v>
      </c>
      <c r="B147" s="14" t="s">
        <v>320</v>
      </c>
      <c r="C147" s="13" t="s">
        <v>350</v>
      </c>
      <c r="D147" s="4" t="s">
        <v>318</v>
      </c>
      <c r="E147" s="4" t="s">
        <v>291</v>
      </c>
      <c r="F147" s="6">
        <v>16</v>
      </c>
      <c r="G147" s="6">
        <v>5</v>
      </c>
      <c r="H147" s="9" t="str">
        <f>IF(ISBLANK(I147),"No Value",IF(I147=0,"Solid",IF(I147=1,"Dotted",IF(I147=2,"Medium-Dashed",IF(I147=3,"LongDashed",IF(I147=4,"LongDashed Dot Dot",IF(I147=6,"Medium-Dashed Dot Dot",IF(I147=7,"Solid Medium-Dashed" ))))))))</f>
        <v>Solid</v>
      </c>
      <c r="I147" s="6">
        <v>0</v>
      </c>
      <c r="J147" s="6">
        <v>0</v>
      </c>
      <c r="K147" s="4" t="s">
        <v>315</v>
      </c>
      <c r="L147" s="21" t="s">
        <v>316</v>
      </c>
      <c r="M147" s="27" t="str">
        <f>IF(ISBLANK(A147),L147, CONCATENATE(L147,"_",A147))</f>
        <v>spill_containment_feature_area_SPILL CONT</v>
      </c>
      <c r="N147" s="27"/>
      <c r="O147" s="27" t="str">
        <f>IF(ISBLANK(A147),(CONCATENATE("''Level_Name'' = '",E147,"' AND ''Level'' = '",F147,"' AND ''Color'' = '",G147,"' AND ''Linetype'' = '",H147,"' AND ''LineWt''= '",J147,"'")),(CONCATENATE("''Level_Name'' = '",E147,"' AND ''Level'' = '",F147,"' AND ''Color'' = '",G147,"' AND ''Linetype'' = '",H147,"' AND ''LineWt''= '",J147,"' AND ''RefName'' = '",A147,"'")))</f>
        <v>''Level_Name'' = 'VA_SITE_MISC' AND ''Level'' = '16' AND ''Color'' = '5' AND ''Linetype'' = 'Solid' AND ''LineWt''= '0' AND ''RefName'' = 'SPILL CONT'</v>
      </c>
      <c r="P147" s="21"/>
      <c r="Q147" s="21"/>
      <c r="R147" s="21"/>
      <c r="S147" s="21"/>
      <c r="U147" s="8" t="s">
        <v>705</v>
      </c>
      <c r="V147" s="2" t="s">
        <v>706</v>
      </c>
      <c r="W147" s="25" t="s">
        <v>712</v>
      </c>
      <c r="X147" s="25" t="s">
        <v>707</v>
      </c>
      <c r="Y147" s="26" t="s">
        <v>708</v>
      </c>
      <c r="Z147" s="26" t="s">
        <v>709</v>
      </c>
      <c r="AA147" s="26" t="s">
        <v>710</v>
      </c>
      <c r="AB147" s="26" t="s">
        <v>711</v>
      </c>
    </row>
    <row r="148" spans="1:28" ht="12.75" customHeight="1" x14ac:dyDescent="0.2">
      <c r="A148" s="5" t="s">
        <v>600</v>
      </c>
      <c r="B148" s="14" t="s">
        <v>239</v>
      </c>
      <c r="C148" s="13" t="s">
        <v>352</v>
      </c>
      <c r="D148" s="5" t="s">
        <v>601</v>
      </c>
      <c r="E148" s="4" t="s">
        <v>407</v>
      </c>
      <c r="F148" s="6">
        <v>40</v>
      </c>
      <c r="G148" s="6"/>
      <c r="H148" s="9" t="str">
        <f>IF(ISBLANK(I148),"No Value",IF(I148=0,"Solid",IF(I148=1,"Dotted",IF(I148=2,"Medium-Dashed",IF(I148=3,"LongDashed",IF(I148=4,"LongDashed Dot Dot",IF(I148=6,"Medium-Dashed Dot Dot",IF(I148=7,"Solid Medium-Dashed" ))))))))</f>
        <v>No Value</v>
      </c>
      <c r="I148" s="6"/>
      <c r="J148" s="6"/>
      <c r="K148" s="8" t="s">
        <v>582</v>
      </c>
      <c r="L148" s="53" t="s">
        <v>124</v>
      </c>
      <c r="M148" s="27" t="str">
        <f>IF(ISBLANK(A148),L148, CONCATENATE(L148,"_",A148))</f>
        <v>flora_species_point_SSHRUB</v>
      </c>
      <c r="N148" s="27"/>
      <c r="O148" s="27" t="str">
        <f>CONCATENATE("''Level_Name'' = '",E148,"' AND ''Level'' ='",F148,"' AND ''RefName'' = '",A148,"'")</f>
        <v>''Level_Name'' = 'VA_SITE_BRUS' AND ''Level'' ='40' AND ''RefName'' = 'SSHRUB'</v>
      </c>
      <c r="P148" s="53"/>
      <c r="Q148" s="53"/>
      <c r="R148" s="53"/>
      <c r="S148" s="53"/>
      <c r="U148" s="8" t="s">
        <v>705</v>
      </c>
      <c r="V148" s="2" t="s">
        <v>706</v>
      </c>
      <c r="W148" s="25" t="s">
        <v>712</v>
      </c>
      <c r="X148" s="25" t="s">
        <v>707</v>
      </c>
      <c r="Y148" s="26" t="s">
        <v>708</v>
      </c>
      <c r="Z148" s="26" t="s">
        <v>709</v>
      </c>
      <c r="AA148" s="26" t="s">
        <v>710</v>
      </c>
      <c r="AB148" s="26" t="s">
        <v>711</v>
      </c>
    </row>
    <row r="149" spans="1:28" ht="12.75" customHeight="1" x14ac:dyDescent="0.2">
      <c r="A149" s="5" t="s">
        <v>253</v>
      </c>
      <c r="B149" s="13" t="s">
        <v>320</v>
      </c>
      <c r="C149" s="13" t="s">
        <v>350</v>
      </c>
      <c r="D149" s="5" t="s">
        <v>146</v>
      </c>
      <c r="E149" s="4" t="s">
        <v>293</v>
      </c>
      <c r="F149" s="6">
        <v>35</v>
      </c>
      <c r="G149" s="6">
        <v>2</v>
      </c>
      <c r="H149" s="9" t="str">
        <f>IF(ISBLANK(I149),"No Value",IF(I149=0,"Solid",IF(I149=1,"Dotted",IF(I149=2,"Medium-Dashed",IF(I149=3,"LongDashed",IF(I149=4,"LongDashed Dot Dot",IF(I149=6,"Medium-Dashed Dot Dot",IF(I149=7,"Solid Medium-Dashed" ))))))))</f>
        <v>Solid</v>
      </c>
      <c r="I149" s="6">
        <v>0</v>
      </c>
      <c r="J149" s="6">
        <v>0</v>
      </c>
      <c r="K149" s="4" t="s">
        <v>416</v>
      </c>
      <c r="L149" s="5" t="s">
        <v>147</v>
      </c>
      <c r="M149" s="27" t="str">
        <f>IF(ISBLANK(A149),L149, CONCATENATE(L149,"_",A149))</f>
        <v>golf_course_bunker_area_ST</v>
      </c>
      <c r="N149" s="27"/>
      <c r="O149" s="27" t="str">
        <f>IF(ISBLANK(A149),(CONCATENATE("''Level_Name'' = '",E149,"' AND ''Level'' = '",F149,"' AND ''Color'' = '",G149,"' AND ''Linetype'' = '",H149,"' AND ''LineWt''= '",J149,"'")),(CONCATENATE("''Level_Name'' = '",E149,"' AND ''Level'' = '",F149,"' AND ''Color'' = '",G149,"' AND ''Linetype'' = '",H149,"' AND ''LineWt''= '",J149,"' AND ''RefName'' = '",A149,"'")))</f>
        <v>''Level_Name'' = 'VA_SITE_GOLF' AND ''Level'' = '35' AND ''Color'' = '2' AND ''Linetype'' = 'Solid' AND ''LineWt''= '0' AND ''RefName'' = 'ST'</v>
      </c>
      <c r="P149" s="5"/>
      <c r="Q149" s="5"/>
      <c r="R149" s="5"/>
      <c r="S149" s="5"/>
      <c r="T149" s="8"/>
      <c r="U149" s="8" t="s">
        <v>705</v>
      </c>
      <c r="V149" s="2" t="s">
        <v>706</v>
      </c>
      <c r="W149" s="25" t="s">
        <v>712</v>
      </c>
      <c r="X149" s="25" t="s">
        <v>707</v>
      </c>
      <c r="Y149" s="26" t="s">
        <v>708</v>
      </c>
      <c r="Z149" s="26" t="s">
        <v>709</v>
      </c>
      <c r="AA149" s="26" t="s">
        <v>710</v>
      </c>
      <c r="AB149" s="26" t="s">
        <v>711</v>
      </c>
    </row>
    <row r="150" spans="1:28" ht="12.75" customHeight="1" x14ac:dyDescent="0.2">
      <c r="A150" s="2" t="s">
        <v>189</v>
      </c>
      <c r="B150" s="14" t="s">
        <v>239</v>
      </c>
      <c r="C150" s="13" t="s">
        <v>350</v>
      </c>
      <c r="D150" s="2" t="s">
        <v>188</v>
      </c>
      <c r="E150" s="4" t="s">
        <v>291</v>
      </c>
      <c r="F150" s="3">
        <v>16</v>
      </c>
      <c r="G150" s="3">
        <v>5</v>
      </c>
      <c r="H150" s="9" t="str">
        <f>IF(ISBLANK(I150),"No Value",IF(I150=0,"Solid",IF(I150=1,"Dotted",IF(I150=2,"Medium-Dashed",IF(I150=3,"LongDashed",IF(I150=4,"LongDashed Dot Dot",IF(I150=6,"Medium-Dashed Dot Dot",IF(I150=7,"Solid Medium-Dashed" ))))))))</f>
        <v>Solid</v>
      </c>
      <c r="I150" s="3">
        <v>0</v>
      </c>
      <c r="J150" s="3">
        <v>0</v>
      </c>
      <c r="K150" s="2" t="s">
        <v>41</v>
      </c>
      <c r="L150" s="2" t="s">
        <v>187</v>
      </c>
      <c r="M150" s="27" t="str">
        <f>IF(ISBLANK(A150),L150, CONCATENATE(L150,"_",A150))</f>
        <v>smokestack_chimney_point_STACK</v>
      </c>
      <c r="N150" s="27"/>
      <c r="O150" s="27" t="str">
        <f>IF(ISBLANK(A150),(CONCATENATE("''Level_Name'' = '",E150,"' AND ''Level'' = '",F150,"' AND ''Color'' = '",G150,"' AND ''Linetype'' = '",H150,"' AND ''LineWt''= '",J150,"'")),(CONCATENATE("''Level_Name'' = '",E150,"' AND ''Level'' = '",F150,"' AND ''Color'' = '",G150,"' AND ''Linetype'' = '",H150,"' AND ''LineWt''= '",J150,"' AND ''RefName'' = '",A150,"'")))</f>
        <v>''Level_Name'' = 'VA_SITE_MISC' AND ''Level'' = '16' AND ''Color'' = '5' AND ''Linetype'' = 'Solid' AND ''LineWt''= '0' AND ''RefName'' = 'STACK'</v>
      </c>
      <c r="P150" s="2"/>
      <c r="Q150" s="2"/>
      <c r="R150" s="2"/>
      <c r="S150" s="2"/>
      <c r="U150" s="8" t="s">
        <v>705</v>
      </c>
      <c r="V150" s="2" t="s">
        <v>706</v>
      </c>
      <c r="W150" s="25" t="s">
        <v>712</v>
      </c>
      <c r="X150" s="25" t="s">
        <v>707</v>
      </c>
      <c r="Y150" s="26" t="s">
        <v>708</v>
      </c>
      <c r="Z150" s="26" t="s">
        <v>709</v>
      </c>
      <c r="AA150" s="26" t="s">
        <v>710</v>
      </c>
      <c r="AB150" s="26" t="s">
        <v>711</v>
      </c>
    </row>
    <row r="151" spans="1:28" ht="12.75" customHeight="1" x14ac:dyDescent="0.2">
      <c r="A151" s="5" t="s">
        <v>24</v>
      </c>
      <c r="B151" s="13" t="s">
        <v>320</v>
      </c>
      <c r="C151" s="13" t="s">
        <v>350</v>
      </c>
      <c r="D151" s="5" t="s">
        <v>109</v>
      </c>
      <c r="E151" s="4" t="s">
        <v>283</v>
      </c>
      <c r="F151" s="6">
        <v>12</v>
      </c>
      <c r="G151" s="6">
        <v>4</v>
      </c>
      <c r="H151" s="9" t="str">
        <f>IF(ISBLANK(I151),"No Value",IF(I151=0,"Solid",IF(I151=1,"Dotted",IF(I151=2,"Medium-Dashed",IF(I151=3,"LongDashed",IF(I151=4,"LongDashed Dot Dot",IF(I151=6,"Medium-Dashed Dot Dot",IF(I151=7,"Solid Medium-Dashed" ))))))))</f>
        <v>Solid</v>
      </c>
      <c r="I151" s="6">
        <v>0</v>
      </c>
      <c r="J151" s="6">
        <v>0</v>
      </c>
      <c r="K151" s="5" t="s">
        <v>40</v>
      </c>
      <c r="L151" s="5" t="s">
        <v>32</v>
      </c>
      <c r="M151" s="27" t="str">
        <f>IF(ISBLANK(A151),L151, CONCATENATE(L151,"_",A151))</f>
        <v>pedestrian_sidewalk_area_STAIRS</v>
      </c>
      <c r="N151" s="27"/>
      <c r="O151" s="27" t="str">
        <f>IF(ISBLANK(A151),(CONCATENATE("''Level_Name'' = '",E151,"' AND ''Level'' = '",F151,"' AND ''Color'' = '",G151,"' AND ''Linetype'' = '",H151,"' AND ''LineWt''= '",J151,"'")),(CONCATENATE("''Level_Name'' = '",E151,"' AND ''Level'' = '",F151,"' AND ''Color'' = '",G151,"' AND ''Linetype'' = '",H151,"' AND ''LineWt''= '",J151,"' AND ''RefName'' = '",A151,"'")))</f>
        <v>''Level_Name'' = 'VA_SITE_PATI' AND ''Level'' = '12' AND ''Color'' = '4' AND ''Linetype'' = 'Solid' AND ''LineWt''= '0' AND ''RefName'' = 'STAIRS'</v>
      </c>
      <c r="P151" s="5"/>
      <c r="Q151" s="5"/>
      <c r="R151" s="5"/>
      <c r="S151" s="5"/>
      <c r="U151" s="8" t="s">
        <v>705</v>
      </c>
      <c r="V151" s="2" t="s">
        <v>706</v>
      </c>
      <c r="W151" s="25" t="s">
        <v>712</v>
      </c>
      <c r="X151" s="25" t="s">
        <v>707</v>
      </c>
      <c r="Y151" s="26" t="s">
        <v>708</v>
      </c>
      <c r="Z151" s="26" t="s">
        <v>709</v>
      </c>
      <c r="AA151" s="26" t="s">
        <v>710</v>
      </c>
      <c r="AB151" s="26" t="s">
        <v>711</v>
      </c>
    </row>
    <row r="152" spans="1:28" ht="12.75" customHeight="1" x14ac:dyDescent="0.2">
      <c r="A152" s="4" t="s">
        <v>702</v>
      </c>
      <c r="B152" s="14" t="s">
        <v>320</v>
      </c>
      <c r="C152" s="13" t="s">
        <v>350</v>
      </c>
      <c r="D152" s="4" t="s">
        <v>317</v>
      </c>
      <c r="E152" s="4" t="s">
        <v>402</v>
      </c>
      <c r="F152" s="12">
        <v>31</v>
      </c>
      <c r="G152" s="12">
        <v>3</v>
      </c>
      <c r="H152" s="9" t="str">
        <f>IF(ISBLANK(I152),"No Value",IF(I152=0,"Solid",IF(I152=1,"Dotted",IF(I152=2,"Medium-Dashed",IF(I152=3,"LongDashed",IF(I152=4,"LongDashed Dot Dot",IF(I152=6,"Medium-Dashed Dot Dot",IF(I152=7,"Solid Medium-Dashed" ))))))))</f>
        <v>Solid</v>
      </c>
      <c r="I152" s="12">
        <v>0</v>
      </c>
      <c r="J152" s="12">
        <v>0</v>
      </c>
      <c r="K152" s="4" t="s">
        <v>314</v>
      </c>
      <c r="L152" s="4" t="s">
        <v>319</v>
      </c>
      <c r="M152" s="27" t="str">
        <f>IF(ISBLANK(A152),L152, CONCATENATE(L152,"_",A152))</f>
        <v>stmswr_drainage_basin_area_STO BASIN</v>
      </c>
      <c r="N152" s="27"/>
      <c r="O152" s="27" t="str">
        <f>IF(ISBLANK(A152),(CONCATENATE("''Level_Name'' = '",E152,"' AND ''Level'' = '",F152,"' AND ''Color'' = '",G152,"' AND ''Linetype'' = '",H152,"' AND ''LineWt''= '",J152,"'")),(CONCATENATE("''Level_Name'' = '",E152,"' AND ''Level'' = '",F152,"' AND ''Color'' = '",G152,"' AND ''Linetype'' = '",H152,"' AND ''LineWt''= '",J152,"' AND ''RefName'' = '",A152,"'")))</f>
        <v>''Level_Name'' = 'VA_UTIL_STRM' AND ''Level'' = '31' AND ''Color'' = '3' AND ''Linetype'' = 'Solid' AND ''LineWt''= '0' AND ''RefName'' = 'STO BASIN'</v>
      </c>
      <c r="U152" s="8" t="s">
        <v>705</v>
      </c>
      <c r="V152" s="2" t="s">
        <v>706</v>
      </c>
      <c r="W152" s="25" t="s">
        <v>712</v>
      </c>
      <c r="X152" s="25" t="s">
        <v>707</v>
      </c>
      <c r="Y152" s="26" t="s">
        <v>708</v>
      </c>
      <c r="Z152" s="26" t="s">
        <v>709</v>
      </c>
      <c r="AA152" s="26" t="s">
        <v>710</v>
      </c>
      <c r="AB152" s="26" t="s">
        <v>711</v>
      </c>
    </row>
    <row r="153" spans="1:28" ht="12.75" customHeight="1" x14ac:dyDescent="0.2">
      <c r="A153" s="5" t="s">
        <v>670</v>
      </c>
      <c r="B153" s="13" t="s">
        <v>320</v>
      </c>
      <c r="C153" s="3"/>
      <c r="D153" s="5" t="s">
        <v>671</v>
      </c>
      <c r="E153" s="4" t="s">
        <v>291</v>
      </c>
      <c r="F153" s="6">
        <v>16</v>
      </c>
      <c r="G153" s="6">
        <v>5</v>
      </c>
      <c r="H153" s="9" t="str">
        <f>IF(ISBLANK(I153),"No Value",IF(I153=0,"Solid",IF(I153=1,"Dotted",IF(I153=2,"Medium-Dashed",IF(I153=3,"LongDashed",IF(I153=4,"LongDashed Dot Dot",IF(I153=6,"Medium-Dashed Dot Dot",IF(I153=7,"Solid Medium-Dashed" ))))))))</f>
        <v>Solid</v>
      </c>
      <c r="I153" s="6">
        <v>0</v>
      </c>
      <c r="J153" s="6">
        <v>0</v>
      </c>
      <c r="K153" s="4" t="s">
        <v>323</v>
      </c>
      <c r="L153" s="5" t="s">
        <v>672</v>
      </c>
      <c r="M153" s="27" t="str">
        <f>IF(ISBLANK(A153),L153, CONCATENATE(L153,"_",A153))</f>
        <v>open_storage_area_STORAGE</v>
      </c>
      <c r="N153" s="27"/>
      <c r="O153" s="27" t="str">
        <f>IF(ISBLANK(A153),(CONCATENATE("''Level_Name'' = '",E153,"' AND ''Level'' = '",F153,"' AND ''Color'' = '",G153,"' AND ''Linetype'' = '",H153,"' AND ''LineWt''= '",J153,"'")),(CONCATENATE("''Level_Name'' = '",E153,"' AND ''Level'' = '",F153,"' AND ''Color'' = '",G153,"' AND ''Linetype'' = '",H153,"' AND ''LineWt''= '",J153,"' AND ''RefName'' = '",A153,"'")))</f>
        <v>''Level_Name'' = 'VA_SITE_MISC' AND ''Level'' = '16' AND ''Color'' = '5' AND ''Linetype'' = 'Solid' AND ''LineWt''= '0' AND ''RefName'' = 'STORAGE'</v>
      </c>
      <c r="P153" s="5"/>
      <c r="Q153" s="5"/>
      <c r="R153" s="5"/>
      <c r="S153" s="5"/>
      <c r="U153" s="8" t="s">
        <v>705</v>
      </c>
      <c r="V153" s="2" t="s">
        <v>706</v>
      </c>
      <c r="W153" s="25" t="s">
        <v>712</v>
      </c>
      <c r="X153" s="25" t="s">
        <v>707</v>
      </c>
      <c r="Y153" s="26" t="s">
        <v>708</v>
      </c>
      <c r="Z153" s="26" t="s">
        <v>709</v>
      </c>
      <c r="AA153" s="26" t="s">
        <v>710</v>
      </c>
      <c r="AB153" s="26" t="s">
        <v>711</v>
      </c>
    </row>
    <row r="154" spans="1:28" ht="12.75" customHeight="1" x14ac:dyDescent="0.2">
      <c r="A154" s="5" t="s">
        <v>51</v>
      </c>
      <c r="B154" s="14" t="s">
        <v>239</v>
      </c>
      <c r="C154" s="13" t="s">
        <v>352</v>
      </c>
      <c r="D154" s="5" t="s">
        <v>126</v>
      </c>
      <c r="E154" s="4" t="s">
        <v>406</v>
      </c>
      <c r="F154" s="6">
        <v>39</v>
      </c>
      <c r="G154" s="6"/>
      <c r="H154" s="9" t="str">
        <f>IF(ISBLANK(I154),"No Value",IF(I154=0,"Solid",IF(I154=1,"Dotted",IF(I154=2,"Medium-Dashed",IF(I154=3,"LongDashed",IF(I154=4,"LongDashed Dot Dot",IF(I154=6,"Medium-Dashed Dot Dot",IF(I154=7,"Solid Medium-Dashed" ))))))))</f>
        <v>No Value</v>
      </c>
      <c r="I154" s="6"/>
      <c r="J154" s="6"/>
      <c r="K154" s="8" t="s">
        <v>582</v>
      </c>
      <c r="L154" s="8" t="s">
        <v>124</v>
      </c>
      <c r="M154" s="27" t="str">
        <f>IF(ISBLANK(A154),L154, CONCATENATE(L154,"_",A154))</f>
        <v>flora_species_point_STREE</v>
      </c>
      <c r="N154" s="27"/>
      <c r="O154" s="27" t="str">
        <f>CONCATENATE("''Level_Name'' = '",E154,"' AND ''Level'' ='",F154,"' AND ''RefName'' = '",A154,"'")</f>
        <v>''Level_Name'' = 'VA_SITE_TREE' AND ''Level'' ='39' AND ''RefName'' = 'STREE'</v>
      </c>
      <c r="P154" s="8"/>
      <c r="Q154" s="8"/>
      <c r="R154" s="8"/>
      <c r="S154" s="8"/>
      <c r="U154" s="8" t="s">
        <v>705</v>
      </c>
      <c r="V154" s="2" t="s">
        <v>706</v>
      </c>
      <c r="W154" s="25" t="s">
        <v>712</v>
      </c>
      <c r="X154" s="25" t="s">
        <v>707</v>
      </c>
      <c r="Y154" s="26" t="s">
        <v>708</v>
      </c>
      <c r="Z154" s="26" t="s">
        <v>709</v>
      </c>
      <c r="AA154" s="26" t="s">
        <v>710</v>
      </c>
      <c r="AB154" s="26" t="s">
        <v>711</v>
      </c>
    </row>
    <row r="155" spans="1:28" ht="12.75" customHeight="1" x14ac:dyDescent="0.2">
      <c r="A155" s="5" t="s">
        <v>249</v>
      </c>
      <c r="B155" s="13" t="s">
        <v>320</v>
      </c>
      <c r="C155" s="13" t="s">
        <v>350</v>
      </c>
      <c r="D155" s="5" t="s">
        <v>203</v>
      </c>
      <c r="E155" s="4" t="s">
        <v>291</v>
      </c>
      <c r="F155" s="6">
        <v>16</v>
      </c>
      <c r="G155" s="6">
        <v>5</v>
      </c>
      <c r="H155" s="9" t="str">
        <f>IF(ISBLANK(I155),"No Value",IF(I155=0,"Solid",IF(I155=1,"Dotted",IF(I155=2,"Medium-Dashed",IF(I155=3,"LongDashed",IF(I155=4,"LongDashed Dot Dot",IF(I155=6,"Medium-Dashed Dot Dot",IF(I155=7,"Solid Medium-Dashed" ))))))))</f>
        <v>Solid</v>
      </c>
      <c r="I155" s="6">
        <v>0</v>
      </c>
      <c r="J155" s="6">
        <v>0</v>
      </c>
      <c r="K155" s="5" t="s">
        <v>585</v>
      </c>
      <c r="L155" s="4" t="s">
        <v>321</v>
      </c>
      <c r="M155" s="27" t="str">
        <f>IF(ISBLANK(A155),L155, CONCATENATE(L155,"_",A155))</f>
        <v>electrical_substation_area_SUBS</v>
      </c>
      <c r="N155" s="27"/>
      <c r="O155" s="27" t="str">
        <f>IF(ISBLANK(A155),(CONCATENATE("''Level_Name'' = '",E155,"' AND ''Level'' = '",F155,"' AND ''Color'' = '",G155,"' AND ''Linetype'' = '",H155,"' AND ''LineWt''= '",J155,"'")),(CONCATENATE("''Level_Name'' = '",E155,"' AND ''Level'' = '",F155,"' AND ''Color'' = '",G155,"' AND ''Linetype'' = '",H155,"' AND ''LineWt''= '",J155,"' AND ''RefName'' = '",A155,"'")))</f>
        <v>''Level_Name'' = 'VA_SITE_MISC' AND ''Level'' = '16' AND ''Color'' = '5' AND ''Linetype'' = 'Solid' AND ''LineWt''= '0' AND ''RefName'' = 'SUBS'</v>
      </c>
      <c r="U155" s="8" t="s">
        <v>705</v>
      </c>
      <c r="V155" s="2" t="s">
        <v>706</v>
      </c>
      <c r="W155" s="25" t="s">
        <v>712</v>
      </c>
      <c r="X155" s="25" t="s">
        <v>707</v>
      </c>
      <c r="Y155" s="26" t="s">
        <v>708</v>
      </c>
      <c r="Z155" s="26" t="s">
        <v>709</v>
      </c>
      <c r="AA155" s="26" t="s">
        <v>710</v>
      </c>
      <c r="AB155" s="26" t="s">
        <v>711</v>
      </c>
    </row>
    <row r="156" spans="1:28" ht="12.75" customHeight="1" x14ac:dyDescent="0.2">
      <c r="A156" s="5" t="s">
        <v>271</v>
      </c>
      <c r="B156" s="13" t="s">
        <v>320</v>
      </c>
      <c r="C156" s="13" t="s">
        <v>350</v>
      </c>
      <c r="D156" s="5" t="s">
        <v>182</v>
      </c>
      <c r="E156" s="4" t="s">
        <v>281</v>
      </c>
      <c r="F156" s="6">
        <v>9</v>
      </c>
      <c r="G156" s="6">
        <v>6</v>
      </c>
      <c r="H156" s="9" t="str">
        <f>IF(ISBLANK(I156),"No Value",IF(I156=0,"Solid",IF(I156=1,"Dotted",IF(I156=2,"Medium-Dashed",IF(I156=3,"LongDashed",IF(I156=4,"LongDashed Dot Dot",IF(I156=6,"Medium-Dashed Dot Dot",IF(I156=7,"Solid Medium-Dashed" ))))))))</f>
        <v>Solid</v>
      </c>
      <c r="I156" s="6">
        <v>0</v>
      </c>
      <c r="J156" s="6">
        <v>0</v>
      </c>
      <c r="K156" s="5" t="s">
        <v>40</v>
      </c>
      <c r="L156" s="5" t="s">
        <v>32</v>
      </c>
      <c r="M156" s="27" t="str">
        <f>IF(ISBLANK(A156),L156, CONCATENATE(L156,"_",A156))</f>
        <v>pedestrian_sidewalk_area_SW</v>
      </c>
      <c r="N156" s="27"/>
      <c r="O156" s="27" t="str">
        <f>IF(ISBLANK(A156),(CONCATENATE("''Level_Name'' = '",E156,"' AND ''Level'' = '",F156,"' AND ''Color'' = '",G156,"' AND ''Linetype'' = '",H156,"' AND ''LineWt''= '",J156,"'")),(CONCATENATE("''Level_Name'' = '",E156,"' AND ''Level'' = '",F156,"' AND ''Color'' = '",G156,"' AND ''Linetype'' = '",H156,"' AND ''LineWt''= '",J156,"' AND ''RefName'' = '",A156,"'")))</f>
        <v>''Level_Name'' = 'VA_SITE_SWLK' AND ''Level'' = '9' AND ''Color'' = '6' AND ''Linetype'' = 'Solid' AND ''LineWt''= '0' AND ''RefName'' = 'SW'</v>
      </c>
      <c r="P156" s="5"/>
      <c r="Q156" s="5"/>
      <c r="R156" s="5"/>
      <c r="S156" s="5"/>
      <c r="U156" s="8" t="s">
        <v>705</v>
      </c>
      <c r="V156" s="2" t="s">
        <v>706</v>
      </c>
      <c r="W156" s="25" t="s">
        <v>712</v>
      </c>
      <c r="X156" s="25" t="s">
        <v>707</v>
      </c>
      <c r="Y156" s="26" t="s">
        <v>708</v>
      </c>
      <c r="Z156" s="26" t="s">
        <v>709</v>
      </c>
      <c r="AA156" s="26" t="s">
        <v>710</v>
      </c>
      <c r="AB156" s="26" t="s">
        <v>711</v>
      </c>
    </row>
    <row r="157" spans="1:28" ht="12.75" customHeight="1" x14ac:dyDescent="0.2">
      <c r="A157" s="8" t="s">
        <v>72</v>
      </c>
      <c r="B157" s="3" t="s">
        <v>320</v>
      </c>
      <c r="C157" s="13" t="s">
        <v>352</v>
      </c>
      <c r="D157" s="8" t="s">
        <v>173</v>
      </c>
      <c r="E157" s="4" t="s">
        <v>406</v>
      </c>
      <c r="F157" s="9">
        <v>39</v>
      </c>
      <c r="G157" s="9">
        <v>2</v>
      </c>
      <c r="H157" s="9" t="str">
        <f>IF(ISBLANK(I157),"No Value",IF(I157=0,"Solid",IF(I157=1,"Dotted",IF(I157=2,"Medium-Dashed",IF(I157=3,"LongDashed",IF(I157=4,"LongDashed Dot Dot",IF(I157=6,"Medium-Dashed Dot Dot",IF(I157=7,"Solid Medium-Dashed" ))))))))</f>
        <v>Solid</v>
      </c>
      <c r="I157" s="9">
        <v>0</v>
      </c>
      <c r="J157" s="6">
        <v>0</v>
      </c>
      <c r="K157" s="8" t="s">
        <v>582</v>
      </c>
      <c r="L157" s="8" t="s">
        <v>184</v>
      </c>
      <c r="M157" s="27" t="str">
        <f>IF(ISBLANK(A157),L157, CONCATENATE(L157,"_",A157))</f>
        <v>flora_species_area_T</v>
      </c>
      <c r="N157" s="27"/>
      <c r="O157" s="27" t="str">
        <f>IF(ISBLANK(A157),(CONCATENATE("''Level_Name'' = '",E157,"' AND ''Level'' = '",F157,"' AND ''Color'' = '",G157,"' AND ''Linetype'' = '",H157,"' AND ''LineWt''= '",J157,"'")),(CONCATENATE("''Level_Name'' = '",E157,"' AND ''Level'' = '",F157,"' AND ''Color'' = '",G157,"' AND ''Linetype'' = '",H157,"' AND ''LineWt''= '",J157,"' AND ''RefName'' = '",A157,"'")))</f>
        <v>''Level_Name'' = 'VA_SITE_TREE' AND ''Level'' = '39' AND ''Color'' = '2' AND ''Linetype'' = 'Solid' AND ''LineWt''= '0' AND ''RefName'' = 'T'</v>
      </c>
      <c r="P157" s="8"/>
      <c r="Q157" s="8"/>
      <c r="R157" s="8"/>
      <c r="S157" s="8"/>
      <c r="U157" s="8" t="s">
        <v>705</v>
      </c>
      <c r="V157" s="2" t="s">
        <v>706</v>
      </c>
      <c r="W157" s="25" t="s">
        <v>712</v>
      </c>
      <c r="X157" s="25" t="s">
        <v>707</v>
      </c>
      <c r="Y157" s="26" t="s">
        <v>708</v>
      </c>
      <c r="Z157" s="26" t="s">
        <v>709</v>
      </c>
      <c r="AA157" s="26" t="s">
        <v>710</v>
      </c>
      <c r="AB157" s="26" t="s">
        <v>711</v>
      </c>
    </row>
    <row r="158" spans="1:28" s="8" customFormat="1" ht="12.75" customHeight="1" x14ac:dyDescent="0.2">
      <c r="A158" s="5" t="s">
        <v>140</v>
      </c>
      <c r="B158" s="13" t="s">
        <v>320</v>
      </c>
      <c r="C158" s="13" t="s">
        <v>350</v>
      </c>
      <c r="D158" s="5" t="s">
        <v>141</v>
      </c>
      <c r="E158" s="4" t="s">
        <v>296</v>
      </c>
      <c r="F158" s="6">
        <v>30</v>
      </c>
      <c r="G158" s="6">
        <v>7</v>
      </c>
      <c r="H158" s="9" t="str">
        <f>IF(ISBLANK(I158),"No Value",IF(I158=0,"Solid",IF(I158=1,"Dotted",IF(I158=2,"Medium-Dashed",IF(I158=3,"LongDashed",IF(I158=4,"LongDashed Dot Dot",IF(I158=6,"Medium-Dashed Dot Dot",IF(I158=7,"Solid Medium-Dashed" ))))))))</f>
        <v>Solid</v>
      </c>
      <c r="I158" s="6">
        <v>0</v>
      </c>
      <c r="J158" s="6">
        <v>0</v>
      </c>
      <c r="K158" s="5" t="s">
        <v>416</v>
      </c>
      <c r="L158" s="5" t="s">
        <v>35</v>
      </c>
      <c r="M158" s="27" t="str">
        <f>IF(ISBLANK(A158),L158, CONCATENATE(L158,"_",A158))</f>
        <v>athletic_court_area_TCT</v>
      </c>
      <c r="N158" s="27"/>
      <c r="O158" s="27" t="str">
        <f>IF(ISBLANK(A158),(CONCATENATE("''Level_Name'' = '",E158,"' AND ''Level'' = '",F158,"' AND ''Color'' = '",G158,"' AND ''Linetype'' = '",H158,"' AND ''LineWt''= '",J158,"'")),(CONCATENATE("''Level_Name'' = '",E158,"' AND ''Level'' = '",F158,"' AND ''Color'' = '",G158,"' AND ''Linetype'' = '",H158,"' AND ''LineWt''= '",J158,"' AND ''RefName'' = '",A158,"'")))</f>
        <v>''Level_Name'' = 'VA_SITE_SPRT' AND ''Level'' = '30' AND ''Color'' = '7' AND ''Linetype'' = 'Solid' AND ''LineWt''= '0' AND ''RefName'' = 'TCT'</v>
      </c>
      <c r="P158" s="5"/>
      <c r="Q158" s="5"/>
      <c r="R158" s="5"/>
      <c r="S158" s="5"/>
      <c r="T158" s="4"/>
      <c r="U158" s="8" t="s">
        <v>705</v>
      </c>
      <c r="V158" s="2" t="s">
        <v>706</v>
      </c>
      <c r="W158" s="25" t="s">
        <v>712</v>
      </c>
      <c r="X158" s="25" t="s">
        <v>707</v>
      </c>
      <c r="Y158" s="26" t="s">
        <v>708</v>
      </c>
      <c r="Z158" s="26" t="s">
        <v>709</v>
      </c>
      <c r="AA158" s="26" t="s">
        <v>710</v>
      </c>
      <c r="AB158" s="26" t="s">
        <v>711</v>
      </c>
    </row>
    <row r="159" spans="1:28" s="8" customFormat="1" ht="12.75" customHeight="1" x14ac:dyDescent="0.2">
      <c r="A159" s="5" t="s">
        <v>154</v>
      </c>
      <c r="B159" s="13" t="s">
        <v>320</v>
      </c>
      <c r="C159" s="13" t="s">
        <v>350</v>
      </c>
      <c r="D159" s="5" t="s">
        <v>155</v>
      </c>
      <c r="E159" s="4" t="s">
        <v>293</v>
      </c>
      <c r="F159" s="6">
        <v>35</v>
      </c>
      <c r="G159" s="6">
        <v>2</v>
      </c>
      <c r="H159" s="9" t="str">
        <f>IF(ISBLANK(I159),"No Value",IF(I159=0,"Solid",IF(I159=1,"Dotted",IF(I159=2,"Medium-Dashed",IF(I159=3,"LongDashed",IF(I159=4,"LongDashed Dot Dot",IF(I159=6,"Medium-Dashed Dot Dot",IF(I159=7,"Solid Medium-Dashed" ))))))))</f>
        <v>Solid</v>
      </c>
      <c r="I159" s="6">
        <v>0</v>
      </c>
      <c r="J159" s="6">
        <v>0</v>
      </c>
      <c r="K159" s="4" t="s">
        <v>416</v>
      </c>
      <c r="L159" s="5" t="s">
        <v>156</v>
      </c>
      <c r="M159" s="27" t="str">
        <f>IF(ISBLANK(A159),L159, CONCATENATE(L159,"_",A159))</f>
        <v>golf_course_tee_area_TEE</v>
      </c>
      <c r="N159" s="27"/>
      <c r="O159" s="27" t="str">
        <f>IF(ISBLANK(A159),(CONCATENATE("''Level_Name'' = '",E159,"' AND ''Level'' = '",F159,"' AND ''Color'' = '",G159,"' AND ''Linetype'' = '",H159,"' AND ''LineWt''= '",J159,"'")),(CONCATENATE("''Level_Name'' = '",E159,"' AND ''Level'' = '",F159,"' AND ''Color'' = '",G159,"' AND ''Linetype'' = '",H159,"' AND ''LineWt''= '",J159,"' AND ''RefName'' = '",A159,"'")))</f>
        <v>''Level_Name'' = 'VA_SITE_GOLF' AND ''Level'' = '35' AND ''Color'' = '2' AND ''Linetype'' = 'Solid' AND ''LineWt''= '0' AND ''RefName'' = 'TEE'</v>
      </c>
      <c r="P159" s="5"/>
      <c r="Q159" s="5"/>
      <c r="R159" s="5"/>
      <c r="S159" s="5"/>
      <c r="T159" s="4"/>
      <c r="U159" s="8" t="s">
        <v>705</v>
      </c>
      <c r="V159" s="2" t="s">
        <v>706</v>
      </c>
      <c r="W159" s="25" t="s">
        <v>712</v>
      </c>
      <c r="X159" s="25" t="s">
        <v>707</v>
      </c>
      <c r="Y159" s="26" t="s">
        <v>708</v>
      </c>
      <c r="Z159" s="26" t="s">
        <v>709</v>
      </c>
      <c r="AA159" s="26" t="s">
        <v>710</v>
      </c>
      <c r="AB159" s="26" t="s">
        <v>711</v>
      </c>
    </row>
    <row r="160" spans="1:28" ht="12.75" customHeight="1" x14ac:dyDescent="0.2">
      <c r="A160" s="5" t="s">
        <v>73</v>
      </c>
      <c r="B160" s="13" t="s">
        <v>320</v>
      </c>
      <c r="C160" s="13" t="s">
        <v>350</v>
      </c>
      <c r="D160" s="5" t="s">
        <v>101</v>
      </c>
      <c r="E160" s="4" t="s">
        <v>284</v>
      </c>
      <c r="F160" s="6">
        <v>13</v>
      </c>
      <c r="G160" s="6">
        <v>4</v>
      </c>
      <c r="H160" s="9" t="b">
        <f>IF(ISBLANK(I160),"No Value",IF(I160=0,"Solid",IF(I160=1,"Dotted",IF(I160=2,"Medium-Dashed",IF(I160=3,"LongDashed",IF(I160=4,"LongDashed Dot Dot",IF(I160=6,"Medium-Dashed Dot Dot",IF(I160=7,"Solid Medium-Dashed" ))))))))</f>
        <v>0</v>
      </c>
      <c r="I160" s="6">
        <v>5</v>
      </c>
      <c r="J160" s="6">
        <v>2</v>
      </c>
      <c r="K160" s="4" t="s">
        <v>323</v>
      </c>
      <c r="L160" s="5" t="s">
        <v>110</v>
      </c>
      <c r="M160" s="27" t="str">
        <f>IF(ISBLANK(A160),L160, CONCATENATE(L160,"_",A160))</f>
        <v>structure_existing_area_TENT</v>
      </c>
      <c r="N160" s="27"/>
      <c r="O160" s="27" t="str">
        <f>IF(ISBLANK(A160),(CONCATENATE("''Level_Name'' = '",E160,"' AND ''Level'' = '",F160,"' AND ''Color'' = '",G160,"' AND ''Linetype'' = '",H160,"' AND ''LineWt''= '",J160,"'")),(CONCATENATE("''Level_Name'' = '",E160,"' AND ''Level'' = '",F160,"' AND ''Color'' = '",G160,"' AND ''Linetype'' = '",H160,"' AND ''LineWt''= '",J160,"' AND ''RefName'' = '",A160,"'")))</f>
        <v>''Level_Name'' = 'VA_BLDG_BLDG' AND ''Level'' = '13' AND ''Color'' = '4' AND ''Linetype'' = 'FALSE' AND ''LineWt''= '2' AND ''RefName'' = 'TENT'</v>
      </c>
      <c r="P160" s="5"/>
      <c r="Q160" s="5"/>
      <c r="R160" s="5"/>
      <c r="S160" s="5"/>
      <c r="U160" s="8" t="s">
        <v>705</v>
      </c>
      <c r="V160" s="2" t="s">
        <v>706</v>
      </c>
      <c r="W160" s="25" t="s">
        <v>712</v>
      </c>
      <c r="X160" s="25" t="s">
        <v>707</v>
      </c>
      <c r="Y160" s="26" t="s">
        <v>708</v>
      </c>
      <c r="Z160" s="26" t="s">
        <v>709</v>
      </c>
      <c r="AA160" s="26" t="s">
        <v>710</v>
      </c>
      <c r="AB160" s="26" t="s">
        <v>711</v>
      </c>
    </row>
    <row r="161" spans="1:28" ht="12.75" customHeight="1" x14ac:dyDescent="0.2">
      <c r="A161" s="2" t="s">
        <v>165</v>
      </c>
      <c r="B161" s="3" t="s">
        <v>320</v>
      </c>
      <c r="C161" s="13" t="s">
        <v>350</v>
      </c>
      <c r="D161" s="2" t="s">
        <v>25</v>
      </c>
      <c r="E161" s="4" t="s">
        <v>286</v>
      </c>
      <c r="F161" s="3">
        <v>15</v>
      </c>
      <c r="G161" s="3">
        <v>3</v>
      </c>
      <c r="H161" s="9" t="str">
        <f>IF(ISBLANK(I161),"No Value",IF(I161=0,"Solid",IF(I161=1,"Dotted",IF(I161=2,"Medium-Dashed",IF(I161=3,"LongDashed",IF(I161=4,"LongDashed Dot Dot",IF(I161=6,"Medium-Dashed Dot Dot",IF(I161=7,"Solid Medium-Dashed" ))))))))</f>
        <v>Solid</v>
      </c>
      <c r="I161" s="3">
        <v>0</v>
      </c>
      <c r="J161" s="6">
        <v>0</v>
      </c>
      <c r="K161" s="2" t="s">
        <v>42</v>
      </c>
      <c r="L161" s="2" t="s">
        <v>268</v>
      </c>
      <c r="M161" s="27" t="str">
        <f>IF(ISBLANK(A161),L161, CONCATENATE(L161,"_",A161))</f>
        <v>unknown_tank_area_TK</v>
      </c>
      <c r="N161" s="27"/>
      <c r="O161" s="27" t="str">
        <f>IF(ISBLANK(A161),(CONCATENATE("''Level_Name'' = '",E161,"' AND ''Level'' = '",F161,"' AND ''Color'' = '",G161,"' AND ''Linetype'' = '",H161,"' AND ''LineWt''= '",J161,"'")),(CONCATENATE("''Level_Name'' = '",E161,"' AND ''Level'' = '",F161,"' AND ''Color'' = '",G161,"' AND ''Linetype'' = '",H161,"' AND ''LineWt''= '",J161,"' AND ''RefName'' = '",A161,"'")))</f>
        <v>''Level_Name'' = 'VA_SITE_TANK' AND ''Level'' = '15' AND ''Color'' = '3' AND ''Linetype'' = 'Solid' AND ''LineWt''= '0' AND ''RefName'' = 'TK'</v>
      </c>
      <c r="P161" s="2"/>
      <c r="Q161" s="2"/>
      <c r="R161" s="2"/>
      <c r="S161" s="2"/>
      <c r="U161" s="8" t="s">
        <v>705</v>
      </c>
      <c r="V161" s="2" t="s">
        <v>706</v>
      </c>
      <c r="W161" s="25" t="s">
        <v>712</v>
      </c>
      <c r="X161" s="25" t="s">
        <v>707</v>
      </c>
      <c r="Y161" s="26" t="s">
        <v>708</v>
      </c>
      <c r="Z161" s="26" t="s">
        <v>709</v>
      </c>
      <c r="AA161" s="26" t="s">
        <v>710</v>
      </c>
      <c r="AB161" s="26" t="s">
        <v>711</v>
      </c>
    </row>
    <row r="162" spans="1:28" ht="12.75" customHeight="1" x14ac:dyDescent="0.2">
      <c r="A162" s="45" t="s">
        <v>694</v>
      </c>
      <c r="B162" s="13" t="s">
        <v>320</v>
      </c>
      <c r="C162" s="13" t="s">
        <v>366</v>
      </c>
      <c r="D162" s="5" t="s">
        <v>449</v>
      </c>
      <c r="E162" s="4" t="s">
        <v>452</v>
      </c>
      <c r="F162" s="6">
        <v>50</v>
      </c>
      <c r="G162" s="6"/>
      <c r="H162" s="9" t="str">
        <f>IF(ISBLANK(I162),"No Value",IF(I162=0,"Solid",IF(I162=1,"Dotted",IF(I162=2,"Medium-Dashed",IF(I162=3,"LongDashed",IF(I162=4,"LongDashed Dot Dot",IF(I162=6,"Medium-Dashed Dot Dot",IF(I162=7,"Solid Medium-Dashed" ))))))))</f>
        <v>No Value</v>
      </c>
      <c r="I162" s="6"/>
      <c r="J162" s="6"/>
      <c r="K162" s="5" t="s">
        <v>583</v>
      </c>
      <c r="L162" s="4" t="s">
        <v>183</v>
      </c>
      <c r="M162" s="27" t="str">
        <f>IF(ISBLANK(A162),L162, CONCATENATE(L162,"_",A162))</f>
        <v>topographic_survey_area_TOPO','HIGH','LOW','INST','NON-CANTONMENT','CANTONMENT'</v>
      </c>
      <c r="N162" s="27"/>
      <c r="O162" s="27" t="str">
        <f>CONCATENATE("''Level_Name'' = '",E162,"' AND ''Level'' ='",F162,"' AND ''RefName'' = '",A162,"'")</f>
        <v>''Level_Name'' = 'VA_DTM_INTR' AND ''Level'' ='50' AND ''RefName'' = 'TOPO','HIGH','LOW','INST','NON-CANTONMENT','CANTONMENT''</v>
      </c>
      <c r="T162" s="4" t="s">
        <v>458</v>
      </c>
      <c r="U162" s="8" t="s">
        <v>705</v>
      </c>
      <c r="V162" s="2" t="s">
        <v>706</v>
      </c>
      <c r="W162" s="25" t="s">
        <v>712</v>
      </c>
      <c r="X162" s="25" t="s">
        <v>707</v>
      </c>
      <c r="Y162" s="26" t="s">
        <v>708</v>
      </c>
      <c r="Z162" s="26" t="s">
        <v>709</v>
      </c>
      <c r="AA162" s="26" t="s">
        <v>710</v>
      </c>
      <c r="AB162" s="26" t="s">
        <v>711</v>
      </c>
    </row>
    <row r="163" spans="1:28" ht="12.75" customHeight="1" x14ac:dyDescent="0.2">
      <c r="A163" s="5" t="s">
        <v>74</v>
      </c>
      <c r="B163" s="13" t="s">
        <v>320</v>
      </c>
      <c r="C163" s="13" t="s">
        <v>350</v>
      </c>
      <c r="D163" s="5" t="s">
        <v>102</v>
      </c>
      <c r="E163" s="4" t="s">
        <v>284</v>
      </c>
      <c r="F163" s="6">
        <v>13</v>
      </c>
      <c r="G163" s="6">
        <v>4</v>
      </c>
      <c r="H163" s="9" t="str">
        <f>IF(ISBLANK(I163),"No Value",IF(I163=0,"Solid",IF(I163=1,"Dotted",IF(I163=2,"Medium-Dashed",IF(I163=3,"LongDashed",IF(I163=4,"LongDashed Dot Dot",IF(I163=6,"Medium-Dashed Dot Dot",IF(I163=7,"Solid Medium-Dashed" ))))))))</f>
        <v>Solid</v>
      </c>
      <c r="I163" s="6">
        <v>0</v>
      </c>
      <c r="J163" s="6">
        <v>2</v>
      </c>
      <c r="K163" s="4" t="s">
        <v>323</v>
      </c>
      <c r="L163" s="4" t="s">
        <v>111</v>
      </c>
      <c r="M163" s="27" t="str">
        <f>IF(ISBLANK(A163),L163, CONCATENATE(L163,"_",A163))</f>
        <v>tower_area_TOWER</v>
      </c>
      <c r="N163" s="27"/>
      <c r="O163" s="27" t="str">
        <f>IF(ISBLANK(A163),(CONCATENATE("''Level_Name'' = '",E163,"' AND ''Level'' = '",F163,"' AND ''Color'' = '",G163,"' AND ''Linetype'' = '",H163,"' AND ''LineWt''= '",J163,"'")),(CONCATENATE("''Level_Name'' = '",E163,"' AND ''Level'' = '",F163,"' AND ''Color'' = '",G163,"' AND ''Linetype'' = '",H163,"' AND ''LineWt''= '",J163,"' AND ''RefName'' = '",A163,"'")))</f>
        <v>''Level_Name'' = 'VA_BLDG_BLDG' AND ''Level'' = '13' AND ''Color'' = '4' AND ''Linetype'' = 'Solid' AND ''LineWt''= '2' AND ''RefName'' = 'TOWER'</v>
      </c>
      <c r="U163" s="8" t="s">
        <v>705</v>
      </c>
      <c r="V163" s="2" t="s">
        <v>706</v>
      </c>
      <c r="W163" s="25" t="s">
        <v>712</v>
      </c>
      <c r="X163" s="25" t="s">
        <v>707</v>
      </c>
      <c r="Y163" s="26" t="s">
        <v>708</v>
      </c>
      <c r="Z163" s="26" t="s">
        <v>709</v>
      </c>
      <c r="AA163" s="26" t="s">
        <v>710</v>
      </c>
      <c r="AB163" s="26" t="s">
        <v>711</v>
      </c>
    </row>
    <row r="164" spans="1:28" ht="12.75" customHeight="1" x14ac:dyDescent="0.2">
      <c r="A164" s="5" t="s">
        <v>494</v>
      </c>
      <c r="B164" s="13" t="s">
        <v>320</v>
      </c>
      <c r="C164" s="13" t="s">
        <v>350</v>
      </c>
      <c r="D164" s="5" t="s">
        <v>78</v>
      </c>
      <c r="E164" s="4" t="s">
        <v>296</v>
      </c>
      <c r="F164" s="6">
        <v>30</v>
      </c>
      <c r="G164" s="6">
        <v>7</v>
      </c>
      <c r="H164" s="9" t="str">
        <f>IF(ISBLANK(I164),"No Value",IF(I164=0,"Solid",IF(I164=1,"Dotted",IF(I164=2,"Medium-Dashed",IF(I164=3,"LongDashed",IF(I164=4,"LongDashed Dot Dot",IF(I164=6,"Medium-Dashed Dot Dot",IF(I164=7,"Solid Medium-Dashed" ))))))))</f>
        <v>Solid</v>
      </c>
      <c r="I164" s="6">
        <v>0</v>
      </c>
      <c r="J164" s="6">
        <v>0</v>
      </c>
      <c r="K164" s="5" t="s">
        <v>416</v>
      </c>
      <c r="L164" s="5" t="s">
        <v>35</v>
      </c>
      <c r="M164" s="27" t="str">
        <f>IF(ISBLANK(A164),L164, CONCATENATE(L164,"_",A164))</f>
        <v>athletic_court_area_TRACK</v>
      </c>
      <c r="N164" s="27"/>
      <c r="O164" s="27" t="str">
        <f>IF(ISBLANK(A164),(CONCATENATE("''Level_Name'' = '",E164,"' AND ''Level'' = '",F164,"' AND ''Color'' = '",G164,"' AND ''Linetype'' = '",H164,"' AND ''LineWt''= '",J164,"'")),(CONCATENATE("''Level_Name'' = '",E164,"' AND ''Level'' = '",F164,"' AND ''Color'' = '",G164,"' AND ''Linetype'' = '",H164,"' AND ''LineWt''= '",J164,"' AND ''RefName'' = '",A164,"'")))</f>
        <v>''Level_Name'' = 'VA_SITE_SPRT' AND ''Level'' = '30' AND ''Color'' = '7' AND ''Linetype'' = 'Solid' AND ''LineWt''= '0' AND ''RefName'' = 'TRACK'</v>
      </c>
      <c r="P164" s="5"/>
      <c r="Q164" s="5"/>
      <c r="R164" s="5"/>
      <c r="S164" s="5"/>
      <c r="U164" s="8" t="s">
        <v>705</v>
      </c>
      <c r="V164" s="2" t="s">
        <v>706</v>
      </c>
      <c r="W164" s="25" t="s">
        <v>712</v>
      </c>
      <c r="X164" s="25" t="s">
        <v>707</v>
      </c>
      <c r="Y164" s="26" t="s">
        <v>708</v>
      </c>
      <c r="Z164" s="26" t="s">
        <v>709</v>
      </c>
      <c r="AA164" s="26" t="s">
        <v>710</v>
      </c>
      <c r="AB164" s="26" t="s">
        <v>711</v>
      </c>
    </row>
    <row r="165" spans="1:28" ht="12.75" customHeight="1" x14ac:dyDescent="0.2">
      <c r="A165" s="5" t="s">
        <v>500</v>
      </c>
      <c r="B165" s="14" t="s">
        <v>239</v>
      </c>
      <c r="C165" s="13" t="s">
        <v>350</v>
      </c>
      <c r="D165" s="5" t="s">
        <v>501</v>
      </c>
      <c r="E165" s="5" t="s">
        <v>502</v>
      </c>
      <c r="F165" s="6">
        <v>34</v>
      </c>
      <c r="G165" s="6"/>
      <c r="H165" s="9" t="str">
        <f>IF(ISBLANK(I165),"No Value",IF(I165=0,"Solid",IF(I165=1,"Dotted",IF(I165=2,"Medium-Dashed",IF(I165=3,"LongDashed",IF(I165=4,"LongDashed Dot Dot",IF(I165=6,"Medium-Dashed Dot Dot",IF(I165=7,"Solid Medium-Dashed" ))))))))</f>
        <v>No Value</v>
      </c>
      <c r="I165" s="6"/>
      <c r="J165" s="6"/>
      <c r="K165" s="4" t="s">
        <v>39</v>
      </c>
      <c r="L165" s="44" t="s">
        <v>95</v>
      </c>
      <c r="M165" s="27" t="str">
        <f>IF(ISBLANK(A165),L165, CONCATENATE(L165,"_",A165))</f>
        <v>road_feature_point_TRAF</v>
      </c>
      <c r="N165" s="27"/>
      <c r="O165" s="27" t="str">
        <f>CONCATENATE("''Level_Name'' = '",E165,"' AND ''Level'' ='",F165,"' AND ''RefName'' = '",A165,"'")</f>
        <v>''Level_Name'' = 'VA_UTIL_TRAF' AND ''Level'' ='34' AND ''RefName'' = 'TRAF'</v>
      </c>
      <c r="P165" s="44"/>
      <c r="Q165" s="44"/>
      <c r="R165" s="44"/>
      <c r="S165" s="44"/>
      <c r="U165" s="8" t="s">
        <v>705</v>
      </c>
      <c r="V165" s="2" t="s">
        <v>706</v>
      </c>
      <c r="W165" s="25" t="s">
        <v>712</v>
      </c>
      <c r="X165" s="25" t="s">
        <v>707</v>
      </c>
      <c r="Y165" s="26" t="s">
        <v>708</v>
      </c>
      <c r="Z165" s="26" t="s">
        <v>709</v>
      </c>
      <c r="AA165" s="26" t="s">
        <v>710</v>
      </c>
      <c r="AB165" s="26" t="s">
        <v>711</v>
      </c>
    </row>
    <row r="166" spans="1:28" ht="12.75" customHeight="1" x14ac:dyDescent="0.2">
      <c r="A166" s="5" t="s">
        <v>703</v>
      </c>
      <c r="B166" s="14" t="s">
        <v>239</v>
      </c>
      <c r="C166" s="13" t="s">
        <v>350</v>
      </c>
      <c r="D166" s="5" t="s">
        <v>652</v>
      </c>
      <c r="E166" s="5" t="s">
        <v>502</v>
      </c>
      <c r="F166" s="6">
        <v>34</v>
      </c>
      <c r="G166" s="6"/>
      <c r="H166" s="9" t="str">
        <f>IF(ISBLANK(I166),"No Value",IF(I166=0,"Solid",IF(I166=1,"Dotted",IF(I166=2,"Medium-Dashed",IF(I166=3,"LongDashed",IF(I166=4,"LongDashed Dot Dot",IF(I166=6,"Medium-Dashed Dot Dot",IF(I166=7,"Solid Medium-Dashed" ))))))))</f>
        <v>No Value</v>
      </c>
      <c r="I166" s="6"/>
      <c r="J166" s="6"/>
      <c r="K166" s="4" t="s">
        <v>39</v>
      </c>
      <c r="L166" s="44" t="s">
        <v>95</v>
      </c>
      <c r="M166" s="27" t="str">
        <f>IF(ISBLANK(A166),L166, CONCATENATE(L166,"_",A166))</f>
        <v>road_feature_point_TRAF W</v>
      </c>
      <c r="N166" s="27"/>
      <c r="O166" s="27" t="str">
        <f>CONCATENATE("''Level_Name'' = '",E166,"' AND ''Level'' ='",F166,"' AND ''RefName'' = '",A166,"'")</f>
        <v>''Level_Name'' = 'VA_UTIL_TRAF' AND ''Level'' ='34' AND ''RefName'' = 'TRAF W'</v>
      </c>
      <c r="P166" s="44"/>
      <c r="Q166" s="44"/>
      <c r="R166" s="44"/>
      <c r="S166" s="44"/>
      <c r="U166" s="8" t="s">
        <v>705</v>
      </c>
      <c r="V166" s="2" t="s">
        <v>706</v>
      </c>
      <c r="W166" s="25" t="s">
        <v>712</v>
      </c>
      <c r="X166" s="25" t="s">
        <v>707</v>
      </c>
      <c r="Y166" s="26" t="s">
        <v>708</v>
      </c>
      <c r="Z166" s="26" t="s">
        <v>709</v>
      </c>
      <c r="AA166" s="26" t="s">
        <v>710</v>
      </c>
      <c r="AB166" s="26" t="s">
        <v>711</v>
      </c>
    </row>
    <row r="167" spans="1:28" ht="12.75" customHeight="1" x14ac:dyDescent="0.2">
      <c r="A167" s="5" t="s">
        <v>440</v>
      </c>
      <c r="B167" s="13" t="s">
        <v>320</v>
      </c>
      <c r="C167" s="13" t="s">
        <v>350</v>
      </c>
      <c r="D167" s="5" t="s">
        <v>79</v>
      </c>
      <c r="E167" s="4" t="s">
        <v>291</v>
      </c>
      <c r="F167" s="7">
        <v>16</v>
      </c>
      <c r="G167" s="7">
        <v>5</v>
      </c>
      <c r="H167" s="9" t="str">
        <f>IF(ISBLANK(I167),"No Value",IF(I167=0,"Solid",IF(I167=1,"Dotted",IF(I167=2,"Medium-Dashed",IF(I167=3,"LongDashed",IF(I167=4,"LongDashed Dot Dot",IF(I167=6,"Medium-Dashed Dot Dot",IF(I167=7,"Solid Medium-Dashed" ))))))))</f>
        <v>Solid</v>
      </c>
      <c r="I167" s="7">
        <v>0</v>
      </c>
      <c r="J167" s="6">
        <v>0</v>
      </c>
      <c r="K167" s="4" t="s">
        <v>361</v>
      </c>
      <c r="L167" s="4" t="s">
        <v>98</v>
      </c>
      <c r="M167" s="27" t="str">
        <f>IF(ISBLANK(A167),L167, CONCATENATE(L167,"_",A167))</f>
        <v>training_area_TRAINING</v>
      </c>
      <c r="N167" s="27"/>
      <c r="O167" s="27" t="str">
        <f>IF(ISBLANK(A167),(CONCATENATE("''Level_Name'' = '",E167,"' AND ''Level'' = '",F167,"' AND ''Color'' = '",G167,"' AND ''Linetype'' = '",H167,"' AND ''LineWt''= '",J167,"'")),(CONCATENATE("''Level_Name'' = '",E167,"' AND ''Level'' = '",F167,"' AND ''Color'' = '",G167,"' AND ''Linetype'' = '",H167,"' AND ''LineWt''= '",J167,"' AND ''RefName'' = '",A167,"'")))</f>
        <v>''Level_Name'' = 'VA_SITE_MISC' AND ''Level'' = '16' AND ''Color'' = '5' AND ''Linetype'' = 'Solid' AND ''LineWt''= '0' AND ''RefName'' = 'TRAINING'</v>
      </c>
      <c r="U167" s="8" t="s">
        <v>705</v>
      </c>
      <c r="V167" s="2" t="s">
        <v>706</v>
      </c>
      <c r="W167" s="25" t="s">
        <v>712</v>
      </c>
      <c r="X167" s="25" t="s">
        <v>707</v>
      </c>
      <c r="Y167" s="26" t="s">
        <v>708</v>
      </c>
      <c r="Z167" s="26" t="s">
        <v>709</v>
      </c>
      <c r="AA167" s="26" t="s">
        <v>710</v>
      </c>
      <c r="AB167" s="26" t="s">
        <v>711</v>
      </c>
    </row>
    <row r="168" spans="1:28" ht="12.75" customHeight="1" x14ac:dyDescent="0.2">
      <c r="A168" s="5" t="s">
        <v>651</v>
      </c>
      <c r="B168" s="14" t="s">
        <v>239</v>
      </c>
      <c r="C168" s="13" t="s">
        <v>350</v>
      </c>
      <c r="D168" s="5" t="s">
        <v>301</v>
      </c>
      <c r="E168" s="4" t="s">
        <v>299</v>
      </c>
      <c r="F168" s="6">
        <v>17</v>
      </c>
      <c r="G168" s="6">
        <v>0</v>
      </c>
      <c r="H168" s="9" t="str">
        <f>IF(ISBLANK(I168),"No Value",IF(I168=0,"Solid",IF(I168=1,"Dotted",IF(I168=2,"Medium-Dashed",IF(I168=3,"LongDashed",IF(I168=4,"LongDashed Dot Dot",IF(I168=6,"Medium-Dashed Dot Dot",IF(I168=7,"Solid Medium-Dashed" ))))))))</f>
        <v>Solid</v>
      </c>
      <c r="I168" s="6">
        <v>0</v>
      </c>
      <c r="J168" s="6">
        <v>0</v>
      </c>
      <c r="K168" s="4" t="s">
        <v>42</v>
      </c>
      <c r="L168" s="4" t="s">
        <v>61</v>
      </c>
      <c r="M168" s="27" t="str">
        <f>IF(ISBLANK(A168),L168, CONCATENATE(L168,"_",A168))</f>
        <v>utility_pole_tower_point_TRANX</v>
      </c>
      <c r="N168" s="27"/>
      <c r="O168" s="27" t="str">
        <f>IF(ISBLANK(A168),(CONCATENATE("''Level_Name'' = '",E168,"' AND ''Level'' = '",F168,"' AND ''Color'' = '",G168,"' AND ''Linetype'' = '",H168,"' AND ''LineWt''= '",J168,"'")),(CONCATENATE("''Level_Name'' = '",E168,"' AND ''Level'' = '",F168,"' AND ''Color'' = '",G168,"' AND ''Linetype'' = '",H168,"' AND ''LineWt''= '",J168,"' AND ''RefName'' = '",A168,"'")))</f>
        <v>''Level_Name'' = 'VA_SITE_TRAN' AND ''Level'' = '17' AND ''Color'' = '0' AND ''Linetype'' = 'Solid' AND ''LineWt''= '0' AND ''RefName'' = 'TRANX'</v>
      </c>
      <c r="U168" s="8" t="s">
        <v>705</v>
      </c>
      <c r="V168" s="2" t="s">
        <v>706</v>
      </c>
      <c r="W168" s="25" t="s">
        <v>712</v>
      </c>
      <c r="X168" s="25" t="s">
        <v>707</v>
      </c>
      <c r="Y168" s="26" t="s">
        <v>708</v>
      </c>
      <c r="Z168" s="26" t="s">
        <v>709</v>
      </c>
      <c r="AA168" s="26" t="s">
        <v>710</v>
      </c>
      <c r="AB168" s="26" t="s">
        <v>711</v>
      </c>
    </row>
    <row r="169" spans="1:28" ht="12.75" customHeight="1" x14ac:dyDescent="0.2">
      <c r="A169" s="2" t="s">
        <v>236</v>
      </c>
      <c r="B169" s="13" t="s">
        <v>320</v>
      </c>
      <c r="C169" s="13" t="s">
        <v>350</v>
      </c>
      <c r="D169" s="2" t="s">
        <v>237</v>
      </c>
      <c r="E169" s="4" t="s">
        <v>284</v>
      </c>
      <c r="F169" s="3">
        <v>13</v>
      </c>
      <c r="G169" s="3">
        <v>4</v>
      </c>
      <c r="H169" s="9" t="str">
        <f>IF(ISBLANK(I169),"No Value",IF(I169=0,"Solid",IF(I169=1,"Dotted",IF(I169=2,"Medium-Dashed",IF(I169=3,"LongDashed",IF(I169=4,"LongDashed Dot Dot",IF(I169=6,"Medium-Dashed Dot Dot",IF(I169=7,"Solid Medium-Dashed" ))))))))</f>
        <v>Solid</v>
      </c>
      <c r="I169" s="3">
        <v>0</v>
      </c>
      <c r="J169" s="3">
        <v>2</v>
      </c>
      <c r="K169" s="4" t="s">
        <v>358</v>
      </c>
      <c r="L169" s="4" t="s">
        <v>359</v>
      </c>
      <c r="M169" s="27" t="str">
        <f>IF(ISBLANK(A169),L169, CONCATENATE(L169,"_",A169))</f>
        <v>wastewater_treat_plant_area_TRP</v>
      </c>
      <c r="N169" s="27"/>
      <c r="O169" s="27" t="str">
        <f>IF(ISBLANK(A169),(CONCATENATE("''Level_Name'' = '",E169,"' AND ''Level'' = '",F169,"' AND ''Color'' = '",G169,"' AND ''Linetype'' = '",H169,"' AND ''LineWt''= '",J169,"'")),(CONCATENATE("''Level_Name'' = '",E169,"' AND ''Level'' = '",F169,"' AND ''Color'' = '",G169,"' AND ''Linetype'' = '",H169,"' AND ''LineWt''= '",J169,"' AND ''RefName'' = '",A169,"'")))</f>
        <v>''Level_Name'' = 'VA_BLDG_BLDG' AND ''Level'' = '13' AND ''Color'' = '4' AND ''Linetype'' = 'Solid' AND ''LineWt''= '2' AND ''RefName'' = 'TRP'</v>
      </c>
      <c r="U169" s="8" t="s">
        <v>705</v>
      </c>
      <c r="V169" s="2" t="s">
        <v>706</v>
      </c>
      <c r="W169" s="25" t="s">
        <v>712</v>
      </c>
      <c r="X169" s="25" t="s">
        <v>707</v>
      </c>
      <c r="Y169" s="26" t="s">
        <v>708</v>
      </c>
      <c r="Z169" s="26" t="s">
        <v>709</v>
      </c>
      <c r="AA169" s="26" t="s">
        <v>710</v>
      </c>
      <c r="AB169" s="26" t="s">
        <v>711</v>
      </c>
    </row>
    <row r="170" spans="1:28" ht="12.75" customHeight="1" x14ac:dyDescent="0.2">
      <c r="A170" s="5" t="s">
        <v>300</v>
      </c>
      <c r="B170" s="13" t="s">
        <v>320</v>
      </c>
      <c r="C170" s="13" t="s">
        <v>350</v>
      </c>
      <c r="D170" s="5" t="s">
        <v>301</v>
      </c>
      <c r="E170" s="4" t="s">
        <v>299</v>
      </c>
      <c r="F170" s="6">
        <v>17</v>
      </c>
      <c r="G170" s="6">
        <v>0</v>
      </c>
      <c r="H170" s="9" t="str">
        <f>IF(ISBLANK(I170),"No Value",IF(I170=0,"Solid",IF(I170=1,"Dotted",IF(I170=2,"Medium-Dashed",IF(I170=3,"LongDashed",IF(I170=4,"LongDashed Dot Dot",IF(I170=6,"Medium-Dashed Dot Dot",IF(I170=7,"Solid Medium-Dashed" ))))))))</f>
        <v>Solid</v>
      </c>
      <c r="I170" s="6">
        <v>0</v>
      </c>
      <c r="J170" s="6">
        <v>0</v>
      </c>
      <c r="K170" s="4" t="s">
        <v>42</v>
      </c>
      <c r="L170" s="4" t="s">
        <v>363</v>
      </c>
      <c r="M170" s="27" t="str">
        <f>IF(ISBLANK(A170),L170, CONCATENATE(L170,"_",A170))</f>
        <v>utility_pole_tower_area_TT</v>
      </c>
      <c r="N170" s="27"/>
      <c r="O170" s="27" t="str">
        <f>IF(ISBLANK(A170),(CONCATENATE("''Level_Name'' = '",E170,"' AND ''Level'' = '",F170,"' AND ''Color'' = '",G170,"' AND ''Linetype'' = '",H170,"' AND ''LineWt''= '",J170,"'")),(CONCATENATE("''Level_Name'' = '",E170,"' AND ''Level'' = '",F170,"' AND ''Color'' = '",G170,"' AND ''Linetype'' = '",H170,"' AND ''LineWt''= '",J170,"' AND ''RefName'' = '",A170,"'")))</f>
        <v>''Level_Name'' = 'VA_SITE_TRAN' AND ''Level'' = '17' AND ''Color'' = '0' AND ''Linetype'' = 'Solid' AND ''LineWt''= '0' AND ''RefName'' = 'TT'</v>
      </c>
      <c r="U170" s="8" t="s">
        <v>705</v>
      </c>
      <c r="V170" s="2" t="s">
        <v>706</v>
      </c>
      <c r="W170" s="25" t="s">
        <v>712</v>
      </c>
      <c r="X170" s="25" t="s">
        <v>707</v>
      </c>
      <c r="Y170" s="26" t="s">
        <v>708</v>
      </c>
      <c r="Z170" s="26" t="s">
        <v>709</v>
      </c>
      <c r="AA170" s="26" t="s">
        <v>710</v>
      </c>
      <c r="AB170" s="26" t="s">
        <v>711</v>
      </c>
    </row>
    <row r="171" spans="1:28" ht="12.75" customHeight="1" x14ac:dyDescent="0.2">
      <c r="A171" s="5" t="s">
        <v>391</v>
      </c>
      <c r="B171" s="13" t="s">
        <v>320</v>
      </c>
      <c r="C171" s="13" t="s">
        <v>350</v>
      </c>
      <c r="D171" s="5" t="s">
        <v>392</v>
      </c>
      <c r="E171" s="4" t="s">
        <v>291</v>
      </c>
      <c r="F171" s="6">
        <v>16</v>
      </c>
      <c r="G171" s="6">
        <v>5</v>
      </c>
      <c r="H171" s="9" t="str">
        <f>IF(ISBLANK(I171),"No Value",IF(I171=0,"Solid",IF(I171=1,"Dotted",IF(I171=2,"Medium-Dashed",IF(I171=3,"LongDashed",IF(I171=4,"LongDashed Dot Dot",IF(I171=6,"Medium-Dashed Dot Dot",IF(I171=7,"Solid Medium-Dashed" ))))))))</f>
        <v>Solid</v>
      </c>
      <c r="I171" s="6">
        <v>0</v>
      </c>
      <c r="J171" s="6">
        <v>0</v>
      </c>
      <c r="K171" s="5" t="s">
        <v>417</v>
      </c>
      <c r="L171" s="8" t="s">
        <v>393</v>
      </c>
      <c r="M171" s="27" t="str">
        <f>IF(ISBLANK(A171),L171, CONCATENATE(L171,"_",A171))</f>
        <v>tunnel_area_TUNNEL</v>
      </c>
      <c r="N171" s="27"/>
      <c r="O171" s="27" t="str">
        <f>IF(ISBLANK(A171),(CONCATENATE("''Level_Name'' = '",E171,"' AND ''Level'' = '",F171,"' AND ''Color'' = '",G171,"' AND ''Linetype'' = '",H171,"' AND ''LineWt''= '",J171,"'")),(CONCATENATE("''Level_Name'' = '",E171,"' AND ''Level'' = '",F171,"' AND ''Color'' = '",G171,"' AND ''Linetype'' = '",H171,"' AND ''LineWt''= '",J171,"' AND ''RefName'' = '",A171,"'")))</f>
        <v>''Level_Name'' = 'VA_SITE_MISC' AND ''Level'' = '16' AND ''Color'' = '5' AND ''Linetype'' = 'Solid' AND ''LineWt''= '0' AND ''RefName'' = 'TUNNEL'</v>
      </c>
      <c r="P171" s="8"/>
      <c r="Q171" s="8"/>
      <c r="R171" s="8"/>
      <c r="S171" s="8"/>
      <c r="U171" s="8" t="s">
        <v>705</v>
      </c>
      <c r="V171" s="2" t="s">
        <v>706</v>
      </c>
      <c r="W171" s="25" t="s">
        <v>712</v>
      </c>
      <c r="X171" s="25" t="s">
        <v>707</v>
      </c>
      <c r="Y171" s="26" t="s">
        <v>708</v>
      </c>
      <c r="Z171" s="26" t="s">
        <v>709</v>
      </c>
      <c r="AA171" s="26" t="s">
        <v>710</v>
      </c>
      <c r="AB171" s="26" t="s">
        <v>711</v>
      </c>
    </row>
    <row r="172" spans="1:28" s="48" customFormat="1" ht="12.75" customHeight="1" x14ac:dyDescent="0.2">
      <c r="A172" s="5" t="s">
        <v>26</v>
      </c>
      <c r="B172" s="13" t="s">
        <v>320</v>
      </c>
      <c r="C172" s="13" t="s">
        <v>350</v>
      </c>
      <c r="D172" s="5" t="s">
        <v>665</v>
      </c>
      <c r="E172" s="4" t="s">
        <v>291</v>
      </c>
      <c r="F172" s="7">
        <v>16</v>
      </c>
      <c r="G172" s="7">
        <v>5</v>
      </c>
      <c r="H172" s="9" t="str">
        <f>IF(ISBLANK(I172),"No Value",IF(I172=0,"Solid",IF(I172=1,"Dotted",IF(I172=2,"Medium-Dashed",IF(I172=3,"LongDashed",IF(I172=4,"LongDashed Dot Dot",IF(I172=6,"Medium-Dashed Dot Dot",IF(I172=7,"Solid Medium-Dashed" ))))))))</f>
        <v>Solid</v>
      </c>
      <c r="I172" s="7">
        <v>0</v>
      </c>
      <c r="J172" s="6">
        <v>0</v>
      </c>
      <c r="K172" s="4" t="s">
        <v>413</v>
      </c>
      <c r="L172" s="5" t="s">
        <v>112</v>
      </c>
      <c r="M172" s="27" t="str">
        <f>IF(ISBLANK(A172),L172, CONCATENATE(L172,"_",A172))</f>
        <v>undefined_mapping_feature_area_U</v>
      </c>
      <c r="N172" s="27"/>
      <c r="O172" s="27" t="str">
        <f>IF(ISBLANK(A172),(CONCATENATE("''Level_Name'' = '",E172,"' AND ''Level'' = '",F172,"' AND ''Color'' = '",G172,"' AND ''Linetype'' = '",H172,"' AND ''LineWt''= '",J172,"'")),(CONCATENATE("''Level_Name'' = '",E172,"' AND ''Level'' = '",F172,"' AND ''Color'' = '",G172,"' AND ''Linetype'' = '",H172,"' AND ''LineWt''= '",J172,"' AND ''RefName'' = '",A172,"'")))</f>
        <v>''Level_Name'' = 'VA_SITE_MISC' AND ''Level'' = '16' AND ''Color'' = '5' AND ''Linetype'' = 'Solid' AND ''LineWt''= '0' AND ''RefName'' = 'U'</v>
      </c>
      <c r="P172" s="5"/>
      <c r="Q172" s="5"/>
      <c r="R172" s="5"/>
      <c r="S172" s="5"/>
      <c r="T172" s="4" t="s">
        <v>666</v>
      </c>
      <c r="U172" s="8" t="s">
        <v>705</v>
      </c>
      <c r="V172" s="2" t="s">
        <v>706</v>
      </c>
      <c r="W172" s="25" t="s">
        <v>712</v>
      </c>
      <c r="X172" s="25" t="s">
        <v>707</v>
      </c>
      <c r="Y172" s="26" t="s">
        <v>708</v>
      </c>
      <c r="Z172" s="26" t="s">
        <v>709</v>
      </c>
      <c r="AA172" s="26" t="s">
        <v>710</v>
      </c>
      <c r="AB172" s="26" t="s">
        <v>711</v>
      </c>
    </row>
    <row r="173" spans="1:28" ht="12.75" customHeight="1" x14ac:dyDescent="0.2">
      <c r="A173" s="4" t="s">
        <v>661</v>
      </c>
      <c r="B173" s="13" t="s">
        <v>320</v>
      </c>
      <c r="C173" s="13" t="s">
        <v>350</v>
      </c>
      <c r="D173" s="4" t="s">
        <v>663</v>
      </c>
      <c r="E173" s="4" t="s">
        <v>291</v>
      </c>
      <c r="F173" s="6">
        <v>16</v>
      </c>
      <c r="G173" s="6">
        <v>5</v>
      </c>
      <c r="H173" s="9" t="str">
        <f>IF(ISBLANK(I173),"No Value",IF(I173=0,"Solid",IF(I173=1,"Dotted",IF(I173=2,"Medium-Dashed",IF(I173=3,"LongDashed",IF(I173=4,"LongDashed Dot Dot",IF(I173=6,"Medium-Dashed Dot Dot",IF(I173=7,"Solid Medium-Dashed" ))))))))</f>
        <v>Solid</v>
      </c>
      <c r="I173" s="6">
        <v>0</v>
      </c>
      <c r="J173" s="6">
        <v>0</v>
      </c>
      <c r="K173" s="4" t="s">
        <v>413</v>
      </c>
      <c r="L173" s="4" t="s">
        <v>546</v>
      </c>
      <c r="M173" s="27" t="str">
        <f>IF(ISBLANK(A173),L173, CONCATENATE(L173,"_",A173))</f>
        <v>obscured_area_UA</v>
      </c>
      <c r="N173" s="27"/>
      <c r="O173" s="27" t="str">
        <f>IF(ISBLANK(A173),(CONCATENATE("''Level_Name'' = '",E173,"' AND ''Level'' = '",F173,"' AND ''Color'' = '",G173,"' AND ''Linetype'' = '",H173,"' AND ''LineWt''= '",J173,"'")),(CONCATENATE("''Level_Name'' = '",E173,"' AND ''Level'' = '",F173,"' AND ''Color'' = '",G173,"' AND ''Linetype'' = '",H173,"' AND ''LineWt''= '",J173,"' AND ''RefName'' = '",A173,"'")))</f>
        <v>''Level_Name'' = 'VA_SITE_MISC' AND ''Level'' = '16' AND ''Color'' = '5' AND ''Linetype'' = 'Solid' AND ''LineWt''= '0' AND ''RefName'' = 'UA'</v>
      </c>
      <c r="T173" s="4" t="s">
        <v>662</v>
      </c>
      <c r="U173" s="8" t="s">
        <v>705</v>
      </c>
      <c r="V173" s="2" t="s">
        <v>706</v>
      </c>
      <c r="W173" s="25" t="s">
        <v>712</v>
      </c>
      <c r="X173" s="25" t="s">
        <v>707</v>
      </c>
      <c r="Y173" s="26" t="s">
        <v>708</v>
      </c>
      <c r="Z173" s="26" t="s">
        <v>709</v>
      </c>
      <c r="AA173" s="26" t="s">
        <v>710</v>
      </c>
      <c r="AB173" s="26" t="s">
        <v>711</v>
      </c>
    </row>
    <row r="174" spans="1:28" ht="12.75" customHeight="1" x14ac:dyDescent="0.2">
      <c r="A174" s="5" t="s">
        <v>266</v>
      </c>
      <c r="B174" s="13" t="s">
        <v>320</v>
      </c>
      <c r="C174" s="13" t="s">
        <v>350</v>
      </c>
      <c r="D174" s="5" t="s">
        <v>27</v>
      </c>
      <c r="E174" s="4" t="s">
        <v>291</v>
      </c>
      <c r="F174" s="7">
        <v>16</v>
      </c>
      <c r="G174" s="7">
        <v>5</v>
      </c>
      <c r="H174" s="9" t="str">
        <f>IF(ISBLANK(I174),"No Value",IF(I174=0,"Solid",IF(I174=1,"Dotted",IF(I174=2,"Medium-Dashed",IF(I174=3,"LongDashed",IF(I174=4,"LongDashed Dot Dot",IF(I174=6,"Medium-Dashed Dot Dot",IF(I174=7,"Solid Medium-Dashed" ))))))))</f>
        <v>Solid</v>
      </c>
      <c r="I174" s="7">
        <v>0</v>
      </c>
      <c r="J174" s="6">
        <v>0</v>
      </c>
      <c r="K174" s="5" t="s">
        <v>265</v>
      </c>
      <c r="L174" s="4" t="s">
        <v>99</v>
      </c>
      <c r="M174" s="27" t="str">
        <f>IF(ISBLANK(A174),L174, CONCATENATE(L174,"_",A174))</f>
        <v>construction_area_UC</v>
      </c>
      <c r="N174" s="27"/>
      <c r="O174" s="27" t="str">
        <f>IF(ISBLANK(A174),(CONCATENATE("''Level_Name'' = '",E174,"' AND ''Level'' = '",F174,"' AND ''Color'' = '",G174,"' AND ''Linetype'' = '",H174,"' AND ''LineWt''= '",J174,"'")),(CONCATENATE("''Level_Name'' = '",E174,"' AND ''Level'' = '",F174,"' AND ''Color'' = '",G174,"' AND ''Linetype'' = '",H174,"' AND ''LineWt''= '",J174,"' AND ''RefName'' = '",A174,"'")))</f>
        <v>''Level_Name'' = 'VA_SITE_MISC' AND ''Level'' = '16' AND ''Color'' = '5' AND ''Linetype'' = 'Solid' AND ''LineWt''= '0' AND ''RefName'' = 'UC'</v>
      </c>
      <c r="U174" s="8" t="s">
        <v>705</v>
      </c>
      <c r="V174" s="2" t="s">
        <v>706</v>
      </c>
      <c r="W174" s="25" t="s">
        <v>712</v>
      </c>
      <c r="X174" s="25" t="s">
        <v>707</v>
      </c>
      <c r="Y174" s="26" t="s">
        <v>708</v>
      </c>
      <c r="Z174" s="26" t="s">
        <v>709</v>
      </c>
      <c r="AA174" s="26" t="s">
        <v>710</v>
      </c>
      <c r="AB174" s="26" t="s">
        <v>711</v>
      </c>
    </row>
    <row r="175" spans="1:28" ht="12.75" customHeight="1" x14ac:dyDescent="0.2">
      <c r="A175" s="2" t="s">
        <v>503</v>
      </c>
      <c r="B175" s="14" t="s">
        <v>239</v>
      </c>
      <c r="C175" s="13" t="s">
        <v>350</v>
      </c>
      <c r="D175" s="2" t="s">
        <v>504</v>
      </c>
      <c r="E175" s="4" t="s">
        <v>396</v>
      </c>
      <c r="F175" s="3">
        <v>24</v>
      </c>
      <c r="G175" s="3"/>
      <c r="H175" s="9" t="str">
        <f>IF(ISBLANK(I175),"No Value",IF(I175=0,"Solid",IF(I175=1,"Dotted",IF(I175=2,"Medium-Dashed",IF(I175=3,"LongDashed",IF(I175=4,"LongDashed Dot Dot",IF(I175=6,"Medium-Dashed Dot Dot",IF(I175=7,"Solid Medium-Dashed" ))))))))</f>
        <v>No Value</v>
      </c>
      <c r="I175" s="3"/>
      <c r="J175" s="3"/>
      <c r="K175" s="4" t="s">
        <v>413</v>
      </c>
      <c r="L175" s="5" t="s">
        <v>125</v>
      </c>
      <c r="M175" s="27" t="str">
        <f>IF(ISBLANK(A175),L175, CONCATENATE(L175,"_",A175))</f>
        <v>undefined_mapping_feature_point_UNI</v>
      </c>
      <c r="N175" s="27"/>
      <c r="O175" s="27" t="str">
        <f>CONCATENATE("''Level_Name'' = '",E175,"' AND ''Level'' ='",F175,"' AND ''RefName'' = '",A175,"'")</f>
        <v>''Level_Name'' = 'VA_UTIL_MANH' AND ''Level'' ='24' AND ''RefName'' = 'UNI'</v>
      </c>
      <c r="P175" s="5"/>
      <c r="Q175" s="5"/>
      <c r="R175" s="5"/>
      <c r="S175" s="5"/>
      <c r="U175" s="8" t="s">
        <v>705</v>
      </c>
      <c r="V175" s="2" t="s">
        <v>706</v>
      </c>
      <c r="W175" s="25" t="s">
        <v>712</v>
      </c>
      <c r="X175" s="25" t="s">
        <v>707</v>
      </c>
      <c r="Y175" s="26" t="s">
        <v>708</v>
      </c>
      <c r="Z175" s="26" t="s">
        <v>709</v>
      </c>
      <c r="AA175" s="26" t="s">
        <v>710</v>
      </c>
      <c r="AB175" s="26" t="s">
        <v>711</v>
      </c>
    </row>
    <row r="176" spans="1:28" ht="12.75" customHeight="1" x14ac:dyDescent="0.2">
      <c r="A176" s="5" t="s">
        <v>515</v>
      </c>
      <c r="B176" s="13" t="s">
        <v>320</v>
      </c>
      <c r="C176" s="13" t="s">
        <v>350</v>
      </c>
      <c r="D176" s="5" t="s">
        <v>516</v>
      </c>
      <c r="E176" s="4" t="s">
        <v>291</v>
      </c>
      <c r="F176" s="7">
        <v>16</v>
      </c>
      <c r="G176" s="7">
        <v>5</v>
      </c>
      <c r="H176" s="9" t="str">
        <f>IF(ISBLANK(I176),"No Value",IF(I176=0,"Solid",IF(I176=1,"Dotted",IF(I176=2,"Medium-Dashed",IF(I176=3,"LongDashed",IF(I176=4,"LongDashed Dot Dot",IF(I176=6,"Medium-Dashed Dot Dot",IF(I176=7,"Solid Medium-Dashed" ))))))))</f>
        <v>Solid</v>
      </c>
      <c r="I176" s="7">
        <v>0</v>
      </c>
      <c r="J176" s="6">
        <v>0</v>
      </c>
      <c r="K176" s="5" t="s">
        <v>42</v>
      </c>
      <c r="L176" s="5" t="s">
        <v>517</v>
      </c>
      <c r="M176" s="27" t="str">
        <f>IF(ISBLANK(A176),L176, CONCATENATE(L176,"_",A176))</f>
        <v>utility_area_UT</v>
      </c>
      <c r="N176" s="27"/>
      <c r="O176" s="27" t="str">
        <f>IF(ISBLANK(A176),(CONCATENATE("''Level_Name'' = '",E176,"' AND ''Level'' = '",F176,"' AND ''Color'' = '",G176,"' AND ''Linetype'' = '",H176,"' AND ''LineWt''= '",J176,"'")),(CONCATENATE("''Level_Name'' = '",E176,"' AND ''Level'' = '",F176,"' AND ''Color'' = '",G176,"' AND ''Linetype'' = '",H176,"' AND ''LineWt''= '",J176,"' AND ''RefName'' = '",A176,"'")))</f>
        <v>''Level_Name'' = 'VA_SITE_MISC' AND ''Level'' = '16' AND ''Color'' = '5' AND ''Linetype'' = 'Solid' AND ''LineWt''= '0' AND ''RefName'' = 'UT'</v>
      </c>
      <c r="P176" s="5"/>
      <c r="Q176" s="5"/>
      <c r="R176" s="5"/>
      <c r="S176" s="5"/>
      <c r="U176" s="8" t="s">
        <v>705</v>
      </c>
      <c r="V176" s="2" t="s">
        <v>706</v>
      </c>
      <c r="W176" s="25" t="s">
        <v>712</v>
      </c>
      <c r="X176" s="25" t="s">
        <v>707</v>
      </c>
      <c r="Y176" s="26" t="s">
        <v>708</v>
      </c>
      <c r="Z176" s="26" t="s">
        <v>709</v>
      </c>
      <c r="AA176" s="26" t="s">
        <v>710</v>
      </c>
      <c r="AB176" s="26" t="s">
        <v>711</v>
      </c>
    </row>
    <row r="177" spans="1:28" s="48" customFormat="1" ht="12.75" customHeight="1" x14ac:dyDescent="0.2">
      <c r="A177" s="5" t="s">
        <v>142</v>
      </c>
      <c r="B177" s="13" t="s">
        <v>320</v>
      </c>
      <c r="C177" s="13" t="s">
        <v>350</v>
      </c>
      <c r="D177" s="5" t="s">
        <v>28</v>
      </c>
      <c r="E177" s="4" t="s">
        <v>296</v>
      </c>
      <c r="F177" s="6">
        <v>30</v>
      </c>
      <c r="G177" s="7">
        <v>7</v>
      </c>
      <c r="H177" s="9" t="str">
        <f>IF(ISBLANK(I177),"No Value",IF(I177=0,"Solid",IF(I177=1,"Dotted",IF(I177=2,"Medium-Dashed",IF(I177=3,"LongDashed",IF(I177=4,"LongDashed Dot Dot",IF(I177=6,"Medium-Dashed Dot Dot",IF(I177=7,"Solid Medium-Dashed" ))))))))</f>
        <v>Solid</v>
      </c>
      <c r="I177" s="7">
        <v>0</v>
      </c>
      <c r="J177" s="6">
        <v>0</v>
      </c>
      <c r="K177" s="5" t="s">
        <v>416</v>
      </c>
      <c r="L177" s="5" t="s">
        <v>35</v>
      </c>
      <c r="M177" s="27" t="str">
        <f>IF(ISBLANK(A177),L177, CONCATENATE(L177,"_",A177))</f>
        <v>athletic_court_area_VBCT</v>
      </c>
      <c r="N177" s="27"/>
      <c r="O177" s="27" t="str">
        <f>IF(ISBLANK(A177),(CONCATENATE("''Level_Name'' = '",E177,"' AND ''Level'' = '",F177,"' AND ''Color'' = '",G177,"' AND ''Linetype'' = '",H177,"' AND ''LineWt''= '",J177,"'")),(CONCATENATE("''Level_Name'' = '",E177,"' AND ''Level'' = '",F177,"' AND ''Color'' = '",G177,"' AND ''Linetype'' = '",H177,"' AND ''LineWt''= '",J177,"' AND ''RefName'' = '",A177,"'")))</f>
        <v>''Level_Name'' = 'VA_SITE_SPRT' AND ''Level'' = '30' AND ''Color'' = '7' AND ''Linetype'' = 'Solid' AND ''LineWt''= '0' AND ''RefName'' = 'VBCT'</v>
      </c>
      <c r="P177" s="5"/>
      <c r="Q177" s="5"/>
      <c r="R177" s="5"/>
      <c r="S177" s="5"/>
      <c r="T177" s="4"/>
      <c r="U177" s="8" t="s">
        <v>705</v>
      </c>
      <c r="V177" s="2" t="s">
        <v>706</v>
      </c>
      <c r="W177" s="25" t="s">
        <v>712</v>
      </c>
      <c r="X177" s="25" t="s">
        <v>707</v>
      </c>
      <c r="Y177" s="26" t="s">
        <v>708</v>
      </c>
      <c r="Z177" s="26" t="s">
        <v>709</v>
      </c>
      <c r="AA177" s="26" t="s">
        <v>710</v>
      </c>
      <c r="AB177" s="26" t="s">
        <v>711</v>
      </c>
    </row>
    <row r="178" spans="1:28" ht="12.75" customHeight="1" x14ac:dyDescent="0.2">
      <c r="A178" s="4" t="s">
        <v>175</v>
      </c>
      <c r="B178" s="3" t="s">
        <v>320</v>
      </c>
      <c r="C178" s="13" t="s">
        <v>350</v>
      </c>
      <c r="D178" s="8" t="s">
        <v>176</v>
      </c>
      <c r="E178" s="4" t="s">
        <v>408</v>
      </c>
      <c r="F178" s="9">
        <v>41</v>
      </c>
      <c r="G178" s="9">
        <v>1</v>
      </c>
      <c r="H178" s="9" t="b">
        <f>IF(ISBLANK(I178),"No Value",IF(I178=0,"Solid",IF(I178=1,"Dotted",IF(I178=2,"Medium-Dashed",IF(I178=3,"LongDashed",IF(I178=4,"LongDashed Dot Dot",IF(I178=6,"Medium-Dashed Dot Dot",IF(I178=7,"Solid Medium-Dashed" ))))))))</f>
        <v>0</v>
      </c>
      <c r="I178" s="15" t="s">
        <v>420</v>
      </c>
      <c r="J178" s="6">
        <v>1</v>
      </c>
      <c r="K178" s="4" t="s">
        <v>418</v>
      </c>
      <c r="L178" s="4" t="s">
        <v>177</v>
      </c>
      <c r="M178" s="27" t="str">
        <f>IF(ISBLANK(A178),L178, CONCATENATE(L178,"_",A178))</f>
        <v>surface_water_body_area_WB</v>
      </c>
      <c r="N178" s="27"/>
      <c r="O178" s="27" t="str">
        <f>IF(ISBLANK(A178),(CONCATENATE("''Level_Name'' = '",E178,"' AND ''Level'' = '",F178,"' AND ''Color'' = '",G178,"' AND ''Linetype'' = 'Medium-Dashed' AND ''LineWt''= '",J178,"'")),(CONCATENATE("''Level_Name'' = '",E178,"' AND ''Level'' = '",F178,"' AND ''Color'' = '",G178,"' AND '''Linetype'' = 'Medium-Dashed' AND ''LineWt''= '",J178,"' AND ''RefName'' = '",A178,"'")))</f>
        <v>''Level_Name'' = 'VA_SITE_WATR' AND ''Level'' = '41' AND ''Color'' = '1' AND '''Linetype'' = 'Medium-Dashed' AND ''LineWt''= '1' AND ''RefName'' = 'WB'</v>
      </c>
      <c r="T178" s="4" t="s">
        <v>531</v>
      </c>
      <c r="U178" s="8" t="s">
        <v>705</v>
      </c>
      <c r="V178" s="2" t="s">
        <v>706</v>
      </c>
      <c r="W178" s="25" t="s">
        <v>712</v>
      </c>
      <c r="X178" s="25" t="s">
        <v>707</v>
      </c>
      <c r="Y178" s="26" t="s">
        <v>708</v>
      </c>
      <c r="Z178" s="26" t="s">
        <v>709</v>
      </c>
      <c r="AA178" s="26" t="s">
        <v>710</v>
      </c>
      <c r="AB178" s="26" t="s">
        <v>711</v>
      </c>
    </row>
    <row r="179" spans="1:28" ht="12.75" customHeight="1" x14ac:dyDescent="0.2">
      <c r="A179" s="4" t="s">
        <v>419</v>
      </c>
      <c r="B179" s="3" t="s">
        <v>320</v>
      </c>
      <c r="C179" s="13" t="s">
        <v>350</v>
      </c>
      <c r="D179" s="8" t="s">
        <v>412</v>
      </c>
      <c r="E179" s="4" t="s">
        <v>408</v>
      </c>
      <c r="F179" s="9">
        <v>41</v>
      </c>
      <c r="G179" s="9">
        <v>1</v>
      </c>
      <c r="H179" s="9" t="str">
        <f>IF(ISBLANK(I179),"No Value",IF(I179=0,"Solid",IF(I179=1,"Dotted",IF(I179=2,"Medium-Dashed",IF(I179=3,"LongDashed",IF(I179=4,"LongDashed Dot Dot",IF(I179=6,"Medium-Dashed Dot Dot",IF(I179=7,"Solid Medium-Dashed" ))))))))</f>
        <v>Medium-Dashed Dot Dot</v>
      </c>
      <c r="I179" s="9">
        <v>6</v>
      </c>
      <c r="J179" s="6">
        <v>1</v>
      </c>
      <c r="K179" s="4" t="s">
        <v>418</v>
      </c>
      <c r="L179" s="4" t="s">
        <v>424</v>
      </c>
      <c r="M179" s="27" t="str">
        <f>IF(ISBLANK(A179),L179, CONCATENATE(L179,"_",A179))</f>
        <v>surface_water_course_area_WCA</v>
      </c>
      <c r="N179" s="27"/>
      <c r="O179" s="27" t="str">
        <f>IF(ISBLANK(A179),(CONCATENATE("''Level_Name'' = '",E179,"' AND ''Level'' = '",F179,"' AND ''Color'' = '",G179,"' AND ''Linetype'' = '",H179,"' AND ''LineWt''= '",J179,"'")),(CONCATENATE("''Level_Name'' = '",E179,"' AND ''Level'' = '",F179,"' AND ''Color'' = '",G179,"' AND ''Linetype'' = '",H179,"' AND ''LineWt''= '",J179,"' AND ''RefName'' = '",A179,"'")))</f>
        <v>''Level_Name'' = 'VA_SITE_WATR' AND ''Level'' = '41' AND ''Color'' = '1' AND ''Linetype'' = 'Medium-Dashed Dot Dot' AND ''LineWt''= '1' AND ''RefName'' = 'WCA'</v>
      </c>
      <c r="P179" s="21"/>
      <c r="U179" s="8" t="s">
        <v>705</v>
      </c>
      <c r="V179" s="2" t="s">
        <v>706</v>
      </c>
      <c r="W179" s="25" t="s">
        <v>712</v>
      </c>
      <c r="X179" s="25" t="s">
        <v>707</v>
      </c>
      <c r="Y179" s="26" t="s">
        <v>708</v>
      </c>
      <c r="Z179" s="26" t="s">
        <v>709</v>
      </c>
      <c r="AA179" s="26" t="s">
        <v>710</v>
      </c>
      <c r="AB179" s="26" t="s">
        <v>711</v>
      </c>
    </row>
    <row r="180" spans="1:28" ht="12.75" customHeight="1" x14ac:dyDescent="0.2">
      <c r="A180" s="5" t="s">
        <v>255</v>
      </c>
      <c r="B180" s="13" t="s">
        <v>320</v>
      </c>
      <c r="C180" s="13" t="s">
        <v>350</v>
      </c>
      <c r="D180" s="5" t="s">
        <v>272</v>
      </c>
      <c r="E180" s="4" t="s">
        <v>293</v>
      </c>
      <c r="F180" s="6">
        <v>35</v>
      </c>
      <c r="G180" s="6">
        <v>2</v>
      </c>
      <c r="H180" s="9" t="str">
        <f>IF(ISBLANK(I180),"No Value",IF(I180=0,"Solid",IF(I180=1,"Dotted",IF(I180=2,"Medium-Dashed",IF(I180=3,"LongDashed",IF(I180=4,"LongDashed Dot Dot",IF(I180=6,"Medium-Dashed Dot Dot",IF(I180=7,"Solid Medium-Dashed" ))))))))</f>
        <v>Solid</v>
      </c>
      <c r="I180" s="6">
        <v>0</v>
      </c>
      <c r="J180" s="6">
        <v>0</v>
      </c>
      <c r="K180" s="4" t="s">
        <v>416</v>
      </c>
      <c r="L180" s="5" t="s">
        <v>252</v>
      </c>
      <c r="M180" s="27" t="str">
        <f>IF(ISBLANK(A180),L180, CONCATENATE(L180,"_",A180))</f>
        <v>golf_course_water_hazard_area_WH</v>
      </c>
      <c r="N180" s="27"/>
      <c r="O180" s="27" t="str">
        <f>IF(ISBLANK(A180),(CONCATENATE("''Level_Name'' = '",E180,"' AND ''Level'' = '",F180,"' AND ''Color'' = '",G180,"' AND ''Linetype'' = '",H180,"' AND ''LineWt''= '",J180,"'")),(CONCATENATE("''Level_Name'' = '",E180,"' AND ''Level'' = '",F180,"' AND ''Color'' = '",G180,"' AND ''Linetype'' = '",H180,"' AND ''LineWt''= '",J180,"' AND ''RefName'' = '",A180,"'")))</f>
        <v>''Level_Name'' = 'VA_SITE_GOLF' AND ''Level'' = '35' AND ''Color'' = '2' AND ''Linetype'' = 'Solid' AND ''LineWt''= '0' AND ''RefName'' = 'WH'</v>
      </c>
      <c r="P180" s="5"/>
      <c r="Q180" s="5"/>
      <c r="R180" s="5"/>
      <c r="S180" s="5"/>
      <c r="U180" s="8" t="s">
        <v>705</v>
      </c>
      <c r="V180" s="2" t="s">
        <v>706</v>
      </c>
      <c r="W180" s="25" t="s">
        <v>712</v>
      </c>
      <c r="X180" s="25" t="s">
        <v>707</v>
      </c>
      <c r="Y180" s="26" t="s">
        <v>708</v>
      </c>
      <c r="Z180" s="26" t="s">
        <v>709</v>
      </c>
      <c r="AA180" s="26" t="s">
        <v>710</v>
      </c>
      <c r="AB180" s="26" t="s">
        <v>711</v>
      </c>
    </row>
    <row r="181" spans="1:28" ht="12.75" customHeight="1" x14ac:dyDescent="0.2">
      <c r="A181" s="5" t="s">
        <v>611</v>
      </c>
      <c r="B181" s="13" t="s">
        <v>320</v>
      </c>
      <c r="C181" s="13" t="s">
        <v>350</v>
      </c>
      <c r="D181" s="5" t="s">
        <v>612</v>
      </c>
      <c r="E181" s="4" t="s">
        <v>291</v>
      </c>
      <c r="F181" s="6">
        <v>16</v>
      </c>
      <c r="G181" s="6">
        <v>5</v>
      </c>
      <c r="H181" s="9" t="str">
        <f>IF(ISBLANK(I181),"No Value",IF(I181=0,"Solid",IF(I181=1,"Dotted",IF(I181=2,"Medium-Dashed",IF(I181=3,"LongDashed",IF(I181=4,"LongDashed Dot Dot",IF(I181=6,"Medium-Dashed Dot Dot",IF(I181=7,"Solid Medium-Dashed" ))))))))</f>
        <v>Solid</v>
      </c>
      <c r="I181" s="6">
        <v>0</v>
      </c>
      <c r="J181" s="6">
        <v>0</v>
      </c>
      <c r="K181" s="8" t="s">
        <v>598</v>
      </c>
      <c r="L181" s="5" t="s">
        <v>523</v>
      </c>
      <c r="M181" s="27" t="str">
        <f>IF(ISBLANK(A181),L181, CONCATENATE(L181,"_",A181))</f>
        <v>mooring_facility_area_WHARF</v>
      </c>
      <c r="N181" s="27"/>
      <c r="O181" s="27" t="str">
        <f>IF(ISBLANK(A181),(CONCATENATE("''Level_Name'' = '",E181,"' AND ''Level'' = '",F181,"' AND ''Color'' = '",G181,"' AND ''Linetype'' = '",H181,"' AND ''LineWt''= '",J181,"'")),(CONCATENATE("''Level_Name'' = '",E181,"' AND ''Level'' = '",F181,"' AND ''Color'' = '",G181,"' AND ''Linetype'' = '",H181,"' AND ''LineWt''= '",J181,"' AND ''RefName'' = '",A181,"'")))</f>
        <v>''Level_Name'' = 'VA_SITE_MISC' AND ''Level'' = '16' AND ''Color'' = '5' AND ''Linetype'' = 'Solid' AND ''LineWt''= '0' AND ''RefName'' = 'WHARF'</v>
      </c>
      <c r="P181" s="5"/>
      <c r="Q181" s="5"/>
      <c r="R181" s="5"/>
      <c r="S181" s="5"/>
      <c r="T181" s="42" t="s">
        <v>614</v>
      </c>
      <c r="U181" s="8" t="s">
        <v>705</v>
      </c>
      <c r="V181" s="2" t="s">
        <v>706</v>
      </c>
      <c r="W181" s="25" t="s">
        <v>712</v>
      </c>
      <c r="X181" s="25" t="s">
        <v>707</v>
      </c>
      <c r="Y181" s="26" t="s">
        <v>708</v>
      </c>
      <c r="Z181" s="26" t="s">
        <v>709</v>
      </c>
      <c r="AA181" s="26" t="s">
        <v>710</v>
      </c>
      <c r="AB181" s="26" t="s">
        <v>711</v>
      </c>
    </row>
    <row r="182" spans="1:28" ht="12.75" customHeight="1" x14ac:dyDescent="0.2">
      <c r="A182" s="5" t="s">
        <v>309</v>
      </c>
      <c r="B182" s="14" t="s">
        <v>239</v>
      </c>
      <c r="C182" s="13" t="s">
        <v>350</v>
      </c>
      <c r="D182" s="5" t="s">
        <v>87</v>
      </c>
      <c r="E182" s="4" t="s">
        <v>291</v>
      </c>
      <c r="F182" s="6">
        <v>16</v>
      </c>
      <c r="G182" s="6"/>
      <c r="H182" s="9" t="str">
        <f>IF(ISBLANK(I182),"No Value",IF(I182=0,"Solid",IF(I182=1,"Dotted",IF(I182=2,"Medium-Dashed",IF(I182=3,"LongDashed",IF(I182=4,"LongDashed Dot Dot",IF(I182=6,"Medium-Dashed Dot Dot",IF(I182=7,"Solid Medium-Dashed" ))))))))</f>
        <v>No Value</v>
      </c>
      <c r="I182" s="6"/>
      <c r="J182" s="6"/>
      <c r="K182" s="4" t="s">
        <v>38</v>
      </c>
      <c r="L182" s="4" t="s">
        <v>91</v>
      </c>
      <c r="M182" s="27" t="str">
        <f>IF(ISBLANK(A182),L182, CONCATENATE(L182,"_",A182))</f>
        <v>navigational_aid_point_WS</v>
      </c>
      <c r="N182" s="27"/>
      <c r="O182" s="27" t="str">
        <f>CONCATENATE("''Level_Name'' = '",E182,"' AND ''Level'' ='",F182,"' AND ''RefName'' = '",A182,"'")</f>
        <v>''Level_Name'' = 'VA_SITE_MISC' AND ''Level'' ='16' AND ''RefName'' = 'WS'</v>
      </c>
      <c r="U182" s="8" t="s">
        <v>705</v>
      </c>
      <c r="V182" s="2" t="s">
        <v>706</v>
      </c>
      <c r="W182" s="25" t="s">
        <v>712</v>
      </c>
      <c r="X182" s="25" t="s">
        <v>707</v>
      </c>
      <c r="Y182" s="26" t="s">
        <v>708</v>
      </c>
      <c r="Z182" s="26" t="s">
        <v>709</v>
      </c>
      <c r="AA182" s="26" t="s">
        <v>710</v>
      </c>
      <c r="AB182" s="26" t="s">
        <v>711</v>
      </c>
    </row>
    <row r="183" spans="1:28" ht="12.75" customHeight="1" x14ac:dyDescent="0.2">
      <c r="A183" s="5" t="s">
        <v>250</v>
      </c>
      <c r="B183" s="14" t="s">
        <v>238</v>
      </c>
      <c r="C183" s="13" t="s">
        <v>350</v>
      </c>
      <c r="D183" s="5" t="s">
        <v>180</v>
      </c>
      <c r="E183" s="4" t="s">
        <v>409</v>
      </c>
      <c r="F183" s="6">
        <v>47</v>
      </c>
      <c r="G183" s="6"/>
      <c r="H183" s="9" t="str">
        <f>IF(ISBLANK(I183),"No Value",IF(I183=0,"Solid",IF(I183=1,"Dotted",IF(I183=2,"Medium-Dashed",IF(I183=3,"LongDashed",IF(I183=4,"LongDashed Dot Dot",IF(I183=6,"Medium-Dashed Dot Dot",IF(I183=7,"Solid Medium-Dashed" ))))))))</f>
        <v>No Value</v>
      </c>
      <c r="I183" s="6"/>
      <c r="J183" s="6">
        <v>0</v>
      </c>
      <c r="K183" s="5" t="s">
        <v>583</v>
      </c>
      <c r="L183" s="5" t="s">
        <v>179</v>
      </c>
      <c r="M183" s="27" t="str">
        <f>IF(ISBLANK(A183),L183, CONCATENATE(L183,"_",A183))</f>
        <v>spot_elevation_point_X</v>
      </c>
      <c r="N183" s="27"/>
      <c r="O183" s="27" t="str">
        <f>CONCATENATE("''Level_Name'' = '",E183,"' AND ''Level'' ='",F183,"' AND ''LineWt''='",J183,"' AND ''RefName'' = '",A183,"'")</f>
        <v>''Level_Name'' = 'VA_TOPO_SPOT' AND ''Level'' ='47' AND ''LineWt''='0' AND ''RefName'' = 'X'</v>
      </c>
      <c r="P183" s="5"/>
      <c r="Q183" s="5"/>
      <c r="R183" s="5"/>
      <c r="S183" s="5"/>
      <c r="U183" s="8" t="s">
        <v>705</v>
      </c>
      <c r="V183" s="2" t="s">
        <v>706</v>
      </c>
      <c r="W183" s="25" t="s">
        <v>712</v>
      </c>
      <c r="X183" s="25" t="s">
        <v>707</v>
      </c>
      <c r="Y183" s="26" t="s">
        <v>708</v>
      </c>
      <c r="Z183" s="26" t="s">
        <v>709</v>
      </c>
      <c r="AA183" s="26" t="s">
        <v>710</v>
      </c>
      <c r="AB183" s="26" t="s">
        <v>711</v>
      </c>
    </row>
    <row r="184" spans="1:28" ht="12.75" customHeight="1" x14ac:dyDescent="0.2">
      <c r="A184" s="5" t="s">
        <v>518</v>
      </c>
      <c r="B184" s="13" t="s">
        <v>320</v>
      </c>
      <c r="C184" s="13" t="s">
        <v>350</v>
      </c>
      <c r="D184" s="5" t="s">
        <v>519</v>
      </c>
      <c r="E184" s="4" t="s">
        <v>291</v>
      </c>
      <c r="F184" s="6">
        <v>16</v>
      </c>
      <c r="G184" s="6">
        <v>5</v>
      </c>
      <c r="H184" s="9" t="str">
        <f>IF(ISBLANK(I184),"No Value",IF(I184=0,"Solid",IF(I184=1,"Dotted",IF(I184=2,"Medium-Dashed",IF(I184=3,"LongDashed",IF(I184=4,"LongDashed Dot Dot",IF(I184=6,"Medium-Dashed Dot Dot",IF(I184=7,"Solid Medium-Dashed" ))))))))</f>
        <v>Solid</v>
      </c>
      <c r="I184" s="6">
        <v>0</v>
      </c>
      <c r="J184" s="6">
        <v>0</v>
      </c>
      <c r="K184" s="4" t="s">
        <v>41</v>
      </c>
      <c r="L184" s="4" t="s">
        <v>37</v>
      </c>
      <c r="M184" s="27" t="str">
        <f>IF(ISBLANK(A184),L184, CONCATENATE(L184,"_",A184))</f>
        <v>miscellaneous_feature_area_YD</v>
      </c>
      <c r="N184" s="27"/>
      <c r="O184" s="27" t="str">
        <f>IF(ISBLANK(A184),(CONCATENATE("''Level_Name'' = '",E184,"' AND ''Level'' = '",F184,"' AND ''Color'' = '",G184,"' AND ''Linetype'' = '",H184,"' AND ''LineWt''= '",J184,"'")),(CONCATENATE("''Level_Name'' = '",E184,"' AND ''Level'' = '",F184,"' AND ''Color'' = '",G184,"' AND ''Linetype'' = '",H184,"' AND ''LineWt''= '",J184,"' AND ''RefName'' = '",A184,"'")))</f>
        <v>''Level_Name'' = 'VA_SITE_MISC' AND ''Level'' = '16' AND ''Color'' = '5' AND ''Linetype'' = 'Solid' AND ''LineWt''= '0' AND ''RefName'' = 'YD'</v>
      </c>
      <c r="U184" s="8" t="s">
        <v>705</v>
      </c>
      <c r="V184" s="2" t="s">
        <v>706</v>
      </c>
      <c r="W184" s="25" t="s">
        <v>712</v>
      </c>
      <c r="X184" s="25" t="s">
        <v>707</v>
      </c>
      <c r="Y184" s="26" t="s">
        <v>708</v>
      </c>
      <c r="Z184" s="26" t="s">
        <v>709</v>
      </c>
      <c r="AA184" s="26" t="s">
        <v>710</v>
      </c>
      <c r="AB184" s="26" t="s">
        <v>711</v>
      </c>
    </row>
    <row r="185" spans="1:28" ht="12.75" customHeight="1" x14ac:dyDescent="0.2">
      <c r="B185" s="14" t="s">
        <v>240</v>
      </c>
      <c r="C185" s="13" t="s">
        <v>350</v>
      </c>
      <c r="D185" s="21" t="s">
        <v>369</v>
      </c>
      <c r="E185" s="4" t="s">
        <v>288</v>
      </c>
      <c r="F185" s="12">
        <v>19</v>
      </c>
      <c r="G185" s="12">
        <v>0</v>
      </c>
      <c r="H185" s="9" t="str">
        <f>IF(ISBLANK(I185),"No Value",IF(I185=0,"Solid",IF(I185=1,"Dotted",IF(I185=2,"Medium-Dashed",IF(I185=3,"LongDashed",IF(I185=4,"LongDashed Dot Dot",IF(I185=6,"Medium-Dashed Dot Dot",IF(I185=7,"Solid Medium-Dashed" ))))))))</f>
        <v>Solid</v>
      </c>
      <c r="I185" s="12">
        <v>0</v>
      </c>
      <c r="J185" s="6">
        <v>0</v>
      </c>
      <c r="K185" s="4" t="s">
        <v>41</v>
      </c>
      <c r="L185" s="21" t="s">
        <v>370</v>
      </c>
      <c r="M185" s="27" t="str">
        <f>IF(ISBLANK(A185),L185, CONCATENATE(L185,"_",A185))</f>
        <v>gate_line</v>
      </c>
      <c r="N185" s="27"/>
      <c r="O185" s="27" t="str">
        <f>IF(ISBLANK(A185),(CONCATENATE("''Level_Name'' = '",E185,"' AND ''Level'' = '",F185,"' AND ''Color'' = '",G185,"' AND ''Linetype'' = '",H185,"' AND ''LineWt''= '",J185,"'")),(CONCATENATE("''Level_Name'' = '",E185,"' AND ''Level'' = '",F185,"' AND ''Color'' = '",G185,"' AND ''Linetype'' = '",H185,"' AND ''LineWt''= '",J185,"' AND ''RefName'' = '",A185,"'")))</f>
        <v>''Level_Name'' = 'VA_SITE_FENC' AND ''Level'' = '19' AND ''Color'' = '0' AND ''Linetype'' = 'Solid' AND ''LineWt''= '0'</v>
      </c>
      <c r="P185" s="21"/>
      <c r="Q185" s="21"/>
      <c r="R185" s="21"/>
      <c r="S185" s="21"/>
      <c r="T185" s="4" t="s">
        <v>297</v>
      </c>
      <c r="U185" s="8" t="s">
        <v>705</v>
      </c>
      <c r="V185" s="2" t="s">
        <v>706</v>
      </c>
      <c r="W185" s="25" t="s">
        <v>712</v>
      </c>
      <c r="X185" s="25" t="s">
        <v>707</v>
      </c>
      <c r="Y185" s="26" t="s">
        <v>708</v>
      </c>
      <c r="Z185" s="26" t="s">
        <v>709</v>
      </c>
      <c r="AA185" s="26" t="s">
        <v>710</v>
      </c>
      <c r="AB185" s="26" t="s">
        <v>711</v>
      </c>
    </row>
    <row r="186" spans="1:28" ht="12.75" customHeight="1" x14ac:dyDescent="0.2">
      <c r="B186" s="14" t="s">
        <v>240</v>
      </c>
      <c r="C186" s="13" t="s">
        <v>350</v>
      </c>
      <c r="D186" s="4" t="s">
        <v>122</v>
      </c>
      <c r="E186" s="4" t="s">
        <v>294</v>
      </c>
      <c r="F186" s="12">
        <v>44</v>
      </c>
      <c r="G186" s="12">
        <v>0</v>
      </c>
      <c r="H186" s="9" t="str">
        <f>IF(ISBLANK(I186),"No Value",IF(I186=0,"Solid",IF(I186=1,"Dotted",IF(I186=2,"Medium-Dashed",IF(I186=3,"LongDashed",IF(I186=4,"LongDashed Dot Dot",IF(I186=6,"Medium-Dashed Dot Dot",IF(I186=7,"Solid Medium-Dashed" ))))))))</f>
        <v>Medium-Dashed</v>
      </c>
      <c r="I186" s="12">
        <v>2</v>
      </c>
      <c r="J186" s="6">
        <v>1</v>
      </c>
      <c r="K186" s="4" t="s">
        <v>314</v>
      </c>
      <c r="L186" s="4" t="s">
        <v>56</v>
      </c>
      <c r="M186" s="27" t="str">
        <f>IF(ISBLANK(A186),L186, CONCATENATE(L186,"_",A186))</f>
        <v>culvert_centerline</v>
      </c>
      <c r="N186" s="27"/>
      <c r="O186" s="27" t="str">
        <f>IF(ISBLANK(A186),(CONCATENATE("''Level_Name'' = '",E186,"' AND ''Level'' = '",F186,"' AND ''Color'' = '",G186,"' AND ''Linetype'' = '",H186,"' AND ''LineWt''= '",J186,"'")),(CONCATENATE("''Level_Name'' = '",E186,"' AND ''Level'' = '",F186,"' AND ''Color'' = '",G186,"' AND ''Linetype'' = '",H186,"' AND ''LineWt''= '",J186,"' AND ''RefName'' = '",A186,"'")))</f>
        <v>''Level_Name'' = 'VA_SITE_CLVT' AND ''Level'' = '44' AND ''Color'' = '0' AND ''Linetype'' = 'Medium-Dashed' AND ''LineWt''= '1'</v>
      </c>
      <c r="U186" s="8" t="s">
        <v>705</v>
      </c>
      <c r="V186" s="2" t="s">
        <v>706</v>
      </c>
      <c r="W186" s="25" t="s">
        <v>712</v>
      </c>
      <c r="X186" s="25" t="s">
        <v>707</v>
      </c>
      <c r="Y186" s="26" t="s">
        <v>708</v>
      </c>
      <c r="Z186" s="26" t="s">
        <v>709</v>
      </c>
      <c r="AA186" s="26" t="s">
        <v>710</v>
      </c>
      <c r="AB186" s="26" t="s">
        <v>711</v>
      </c>
    </row>
    <row r="187" spans="1:28" ht="12.75" customHeight="1" x14ac:dyDescent="0.2">
      <c r="B187" s="14" t="s">
        <v>240</v>
      </c>
      <c r="C187" s="13" t="s">
        <v>350</v>
      </c>
      <c r="D187" s="4" t="s">
        <v>624</v>
      </c>
      <c r="E187" s="4" t="s">
        <v>395</v>
      </c>
      <c r="F187" s="12">
        <v>23</v>
      </c>
      <c r="G187" s="12">
        <v>1</v>
      </c>
      <c r="H187" s="9" t="str">
        <f>IF(ISBLANK(I187),"No Value",IF(I187=0,"Solid",IF(I187=1,"Dotted",IF(I187=2,"Medium-Dashed",IF(I187=3,"LongDashed",IF(I187=4,"LongDashed Dot Dot",IF(I187=6,"Medium-Dashed Dot Dot",IF(I187=7,"Solid Medium-Dashed" ))))))))</f>
        <v>Solid</v>
      </c>
      <c r="I187" s="12">
        <v>0</v>
      </c>
      <c r="J187" s="6">
        <v>1</v>
      </c>
      <c r="K187" s="5" t="s">
        <v>416</v>
      </c>
      <c r="L187" s="21" t="s">
        <v>623</v>
      </c>
      <c r="M187" s="27" t="str">
        <f>IF(ISBLANK(A187),L187, CONCATENATE(L187,"_",A187))</f>
        <v>recreation_feature_line</v>
      </c>
      <c r="N187" s="27"/>
      <c r="O187" s="27" t="str">
        <f>IF(ISBLANK(A187),(CONCATENATE("''Level_Name'' = '",E187,"' AND ''Level'' = '",F187,"' AND ''Color'' = '",G187,"' AND ''Linetype'' = '",H187,"' AND ''LineWt''= '",J187,"'")),(CONCATENATE("''Level_Name'' = '",E187,"' AND ''Level'' = '",F187,"' AND ''Color'' = '",G187,"' AND ''Linetype'' = '",H187,"' AND ''LineWt''= '",J187,"' AND ''RefName'' = '",A187,"'")))</f>
        <v>''Level_Name'' = 'VA_ROAD_STRI' AND ''Level'' = '23' AND ''Color'' = '1' AND ''Linetype'' = 'Solid' AND ''LineWt''= '1'</v>
      </c>
      <c r="P187" s="21"/>
      <c r="Q187" s="21"/>
      <c r="R187" s="21"/>
      <c r="S187" s="21"/>
      <c r="T187" s="4" t="s">
        <v>656</v>
      </c>
      <c r="U187" s="8" t="s">
        <v>705</v>
      </c>
      <c r="V187" s="2" t="s">
        <v>706</v>
      </c>
      <c r="W187" s="25" t="s">
        <v>712</v>
      </c>
      <c r="X187" s="25" t="s">
        <v>707</v>
      </c>
      <c r="Y187" s="26" t="s">
        <v>708</v>
      </c>
      <c r="Z187" s="26" t="s">
        <v>709</v>
      </c>
      <c r="AA187" s="26" t="s">
        <v>710</v>
      </c>
      <c r="AB187" s="26" t="s">
        <v>711</v>
      </c>
    </row>
    <row r="188" spans="1:28" ht="12.75" customHeight="1" x14ac:dyDescent="0.2">
      <c r="A188" s="5"/>
      <c r="B188" s="14" t="s">
        <v>240</v>
      </c>
      <c r="C188" s="13" t="s">
        <v>350</v>
      </c>
      <c r="D188" s="4" t="s">
        <v>390</v>
      </c>
      <c r="E188" s="4" t="s">
        <v>408</v>
      </c>
      <c r="F188" s="9">
        <v>41</v>
      </c>
      <c r="G188" s="9">
        <v>1</v>
      </c>
      <c r="H188" s="9" t="str">
        <f>IF(ISBLANK(I188),"No Value",IF(I188=0,"Solid",IF(I188=1,"Dotted",IF(I188=2,"Medium-Dashed",IF(I188=3,"LongDashed",IF(I188=4,"LongDashed Dot Dot",IF(I188=6,"Medium-Dashed Dot Dot",IF(I188=7,"Solid Medium-Dashed" ))))))))</f>
        <v>Medium-Dashed</v>
      </c>
      <c r="I188" s="9">
        <v>2</v>
      </c>
      <c r="J188" s="6">
        <v>1</v>
      </c>
      <c r="K188" s="4" t="s">
        <v>418</v>
      </c>
      <c r="L188" s="21" t="s">
        <v>390</v>
      </c>
      <c r="M188" s="27" t="str">
        <f>IF(ISBLANK(A188),L188, CONCATENATE(L188,"_",A188))</f>
        <v>shoreline</v>
      </c>
      <c r="N188" s="27"/>
      <c r="O188" s="27" t="str">
        <f>IF(ISBLANK(A188),(CONCATENATE("''Level_Name'' = '",E188,"' AND ''Level'' = '",F188,"' AND ''Color'' = '",G188,"' AND ''Linetype'' = '",H188,"' AND ''LineWt''= '",J188,"'")),(CONCATENATE("''Level_Name'' = '",E188,"' AND ''Level'' = '",F188,"' AND ''Color'' = '",G188,"' AND ''Linetype'' = '",H188,"' AND ''LineWt''= '",J188,"' AND ''RefName'' = '",A188,"'")))</f>
        <v>''Level_Name'' = 'VA_SITE_WATR' AND ''Level'' = '41' AND ''Color'' = '1' AND ''Linetype'' = 'Medium-Dashed' AND ''LineWt''= '1'</v>
      </c>
      <c r="P188" s="21" t="s">
        <v>677</v>
      </c>
      <c r="Q188" s="21" t="s">
        <v>681</v>
      </c>
      <c r="R188" s="21"/>
      <c r="S188" s="21"/>
      <c r="T188" s="4" t="s">
        <v>531</v>
      </c>
      <c r="U188" s="8" t="s">
        <v>705</v>
      </c>
      <c r="V188" s="2" t="s">
        <v>706</v>
      </c>
      <c r="W188" s="25" t="s">
        <v>712</v>
      </c>
      <c r="X188" s="25" t="s">
        <v>707</v>
      </c>
      <c r="Y188" s="26" t="s">
        <v>708</v>
      </c>
      <c r="Z188" s="26" t="s">
        <v>709</v>
      </c>
      <c r="AA188" s="26" t="s">
        <v>710</v>
      </c>
      <c r="AB188" s="26" t="s">
        <v>711</v>
      </c>
    </row>
    <row r="189" spans="1:28" ht="12.75" customHeight="1" x14ac:dyDescent="0.2">
      <c r="B189" s="14" t="s">
        <v>240</v>
      </c>
      <c r="C189" s="13" t="s">
        <v>350</v>
      </c>
      <c r="D189" s="4" t="s">
        <v>120</v>
      </c>
      <c r="E189" s="4" t="s">
        <v>274</v>
      </c>
      <c r="F189" s="12">
        <v>2</v>
      </c>
      <c r="G189" s="12">
        <v>3</v>
      </c>
      <c r="H189" s="9" t="str">
        <f>IF(ISBLANK(I189),"No Value",IF(I189=0,"Solid",IF(I189=1,"Dotted",IF(I189=2,"Medium-Dashed",IF(I189=3,"LongDashed",IF(I189=4,"LongDashed Dot Dot",IF(I189=6,"Medium-Dashed Dot Dot",IF(I189=7,"Solid Medium-Dashed" ))))))))</f>
        <v>Medium-Dashed</v>
      </c>
      <c r="I189" s="12">
        <v>2</v>
      </c>
      <c r="J189" s="6">
        <v>2</v>
      </c>
      <c r="K189" s="4" t="s">
        <v>39</v>
      </c>
      <c r="L189" s="53" t="s">
        <v>52</v>
      </c>
      <c r="M189" s="27" t="str">
        <f>IF(ISBLANK(A189),L189, CONCATENATE(L189,"_",A189))</f>
        <v>curb_line</v>
      </c>
      <c r="N189" s="27"/>
      <c r="O189" s="27" t="str">
        <f>IF(ISBLANK(A189),(CONCATENATE("''Level_Name'' = '",E189,"' AND ''Level'' = '",F189,"' AND ''Color'' = '",G189,"' AND ''Linetype'' = '",H189,"' AND ''LineWt''= '",J189,"'")),(CONCATENATE("''Level_Name'' = '",E189,"' AND ''Level'' = '",F189,"' AND ''Color'' = '",G189,"' AND ''Linetype'' = '",H189,"' AND ''LineWt''= '",J189,"' AND ''RefName'' = '",A189,"'")))</f>
        <v>''Level_Name'' = 'VA_ROAD_CURB' AND ''Level'' = '2' AND ''Color'' = '3' AND ''Linetype'' = 'Medium-Dashed' AND ''LineWt''= '2'</v>
      </c>
      <c r="P189" s="65" t="s">
        <v>680</v>
      </c>
      <c r="Q189" s="66" t="s">
        <v>682</v>
      </c>
      <c r="R189" s="66"/>
      <c r="S189" s="66"/>
      <c r="T189" s="4" t="s">
        <v>298</v>
      </c>
      <c r="U189" s="8" t="s">
        <v>705</v>
      </c>
      <c r="V189" s="2" t="s">
        <v>706</v>
      </c>
      <c r="W189" s="25" t="s">
        <v>712</v>
      </c>
      <c r="X189" s="25" t="s">
        <v>707</v>
      </c>
      <c r="Y189" s="26" t="s">
        <v>708</v>
      </c>
      <c r="Z189" s="26" t="s">
        <v>709</v>
      </c>
      <c r="AA189" s="26" t="s">
        <v>710</v>
      </c>
      <c r="AB189" s="26" t="s">
        <v>711</v>
      </c>
    </row>
    <row r="190" spans="1:28" ht="12.75" customHeight="1" x14ac:dyDescent="0.2">
      <c r="B190" s="14" t="s">
        <v>240</v>
      </c>
      <c r="C190" s="13" t="s">
        <v>350</v>
      </c>
      <c r="D190" s="4" t="s">
        <v>120</v>
      </c>
      <c r="E190" s="4" t="s">
        <v>274</v>
      </c>
      <c r="F190" s="12">
        <v>2</v>
      </c>
      <c r="G190" s="12">
        <v>3</v>
      </c>
      <c r="H190" s="9" t="str">
        <f>IF(ISBLANK(I190),"No Value",IF(I190=0,"Solid",IF(I190=1,"Dotted",IF(I190=2,"Medium-Dashed",IF(I190=3,"LongDashed",IF(I190=4,"LongDashed Dot Dot",IF(I190=6,"Medium-Dashed Dot Dot",IF(I190=7,"Solid Medium-Dashed" ))))))))</f>
        <v>Solid</v>
      </c>
      <c r="I190" s="12">
        <v>0</v>
      </c>
      <c r="J190" s="6">
        <v>2</v>
      </c>
      <c r="K190" s="4" t="s">
        <v>39</v>
      </c>
      <c r="L190" s="4" t="s">
        <v>52</v>
      </c>
      <c r="M190" s="27" t="str">
        <f>IF(ISBLANK(A190),L190, CONCATENATE(L190,"_",A190))</f>
        <v>curb_line</v>
      </c>
      <c r="N190" s="27"/>
      <c r="O190" s="27" t="str">
        <f>IF(ISBLANK(A190),(CONCATENATE("''Level_Name'' = '",E190,"' AND ''Level'' = '",F190,"' AND ''Color'' = '",G190,"' AND ''Linetype'' = '",H190,"' AND ''LineWt''= '",J190,"'")),(CONCATENATE("''Level_Name'' = '",E190,"' AND ''Level'' = '",F190,"' AND ''Color'' = '",G190,"' AND ''Linetype'' = '",H190,"' AND ''LineWt''= '",J190,"' AND ''RefName'' = '",A190,"'")))</f>
        <v>''Level_Name'' = 'VA_ROAD_CURB' AND ''Level'' = '2' AND ''Color'' = '3' AND ''Linetype'' = 'Solid' AND ''LineWt''= '2'</v>
      </c>
      <c r="P190" s="48" t="s">
        <v>680</v>
      </c>
      <c r="Q190" s="49" t="s">
        <v>682</v>
      </c>
      <c r="R190" s="49"/>
      <c r="S190" s="49"/>
      <c r="U190" s="8" t="s">
        <v>705</v>
      </c>
      <c r="V190" s="2" t="s">
        <v>706</v>
      </c>
      <c r="W190" s="25" t="s">
        <v>712</v>
      </c>
      <c r="X190" s="25" t="s">
        <v>707</v>
      </c>
      <c r="Y190" s="26" t="s">
        <v>708</v>
      </c>
      <c r="Z190" s="26" t="s">
        <v>709</v>
      </c>
      <c r="AA190" s="26" t="s">
        <v>710</v>
      </c>
      <c r="AB190" s="26" t="s">
        <v>711</v>
      </c>
    </row>
    <row r="191" spans="1:28" ht="12.75" customHeight="1" x14ac:dyDescent="0.2">
      <c r="B191" s="14" t="s">
        <v>240</v>
      </c>
      <c r="C191" s="13" t="s">
        <v>350</v>
      </c>
      <c r="D191" s="4" t="s">
        <v>386</v>
      </c>
      <c r="E191" s="4" t="s">
        <v>277</v>
      </c>
      <c r="F191" s="12">
        <v>5</v>
      </c>
      <c r="G191" s="12">
        <v>3</v>
      </c>
      <c r="H191" s="9" t="str">
        <f>IF(ISBLANK(I191),"No Value",IF(I191=0,"Solid",IF(I191=1,"Dotted",IF(I191=2,"Medium-Dashed",IF(I191=3,"LongDashed",IF(I191=4,"LongDashed Dot Dot",IF(I191=6,"Medium-Dashed Dot Dot",IF(I191=7,"Solid Medium-Dashed" ))))))))</f>
        <v>Medium-Dashed</v>
      </c>
      <c r="I191" s="12">
        <v>2</v>
      </c>
      <c r="J191" s="6">
        <v>0</v>
      </c>
      <c r="K191" s="4" t="s">
        <v>416</v>
      </c>
      <c r="L191" s="4" t="s">
        <v>387</v>
      </c>
      <c r="M191" s="27" t="str">
        <f>IF(ISBLANK(A191),L191, CONCATENATE(L191,"_",A191))</f>
        <v>recreation_trail_centerline</v>
      </c>
      <c r="N191" s="27"/>
      <c r="O191" s="27" t="str">
        <f>IF(ISBLANK(A191),(CONCATENATE("''Level_Name'' = '",E191,"' AND ''Level'' = '",F191,"' AND ''Color'' = '",G191,"' AND ''Linetype'' = '",H191,"' AND ''LineWt''= '",J191,"'")),(CONCATENATE("''Level_Name'' = '",E191,"' AND ''Level'' = '",F191,"' AND ''Color'' = '",G191,"' AND ''Linetype'' = '",H191,"' AND ''LineWt''= '",J191,"' AND ''RefName'' = '",A191,"'")))</f>
        <v>''Level_Name'' = 'VA_SITE_TRLS' AND ''Level'' = '5' AND ''Color'' = '3' AND ''Linetype'' = 'Medium-Dashed' AND ''LineWt''= '0'</v>
      </c>
      <c r="U191" s="8" t="s">
        <v>705</v>
      </c>
      <c r="V191" s="2" t="s">
        <v>706</v>
      </c>
      <c r="W191" s="25" t="s">
        <v>712</v>
      </c>
      <c r="X191" s="25" t="s">
        <v>707</v>
      </c>
      <c r="Y191" s="26" t="s">
        <v>708</v>
      </c>
      <c r="Z191" s="26" t="s">
        <v>709</v>
      </c>
      <c r="AA191" s="26" t="s">
        <v>710</v>
      </c>
      <c r="AB191" s="26" t="s">
        <v>711</v>
      </c>
    </row>
    <row r="192" spans="1:28" s="11" customFormat="1" ht="12.75" customHeight="1" x14ac:dyDescent="0.2">
      <c r="A192" s="4"/>
      <c r="B192" s="14" t="s">
        <v>240</v>
      </c>
      <c r="C192" s="13" t="s">
        <v>350</v>
      </c>
      <c r="D192" s="4" t="s">
        <v>118</v>
      </c>
      <c r="E192" s="4" t="s">
        <v>277</v>
      </c>
      <c r="F192" s="12">
        <v>5</v>
      </c>
      <c r="G192" s="12">
        <v>3</v>
      </c>
      <c r="H192" s="9" t="b">
        <f>IF(ISBLANK(I192),"No Value",IF(I192=0,"Solid",IF(I192=1,"Dotted",IF(I192=2,"Medium-Dashed",IF(I192=3,"LongDashed",IF(I192=4,"LongDashed Dot Dot",IF(I192=6,"Medium-Dashed Dot Dot",IF(I192=7,"Solid Medium-Dashed" ))))))))</f>
        <v>0</v>
      </c>
      <c r="I192" s="12">
        <v>5</v>
      </c>
      <c r="J192" s="6">
        <v>0</v>
      </c>
      <c r="K192" s="4" t="s">
        <v>40</v>
      </c>
      <c r="L192" s="4" t="s">
        <v>86</v>
      </c>
      <c r="M192" s="27" t="str">
        <f>IF(ISBLANK(A192),L192, CONCATENATE(L192,"_",A192))</f>
        <v>pedestrian_trail_centerline</v>
      </c>
      <c r="N192" s="27"/>
      <c r="O192" s="27" t="str">
        <f>IF(ISBLANK(A192),(CONCATENATE("''Level_Name'' = '",E192,"' AND ''Level'' = '",F192,"' AND ''Color'' = '",G192,"' AND ''Linetype'' = '",H192,"' AND ''LineWt''= '",J192,"'")),(CONCATENATE("''Level_Name'' = '",E192,"' AND ''Level'' = '",F192,"' AND ''Color'' = '",G192,"' AND ''Linetype'' = '",H192,"' AND ''LineWt''= '",J192,"' AND ''RefName'' = '",A192,"'")))</f>
        <v>''Level_Name'' = 'VA_SITE_TRLS' AND ''Level'' = '5' AND ''Color'' = '3' AND ''Linetype'' = 'FALSE' AND ''LineWt''= '0'</v>
      </c>
      <c r="P192" s="4"/>
      <c r="Q192" s="4"/>
      <c r="R192" s="4"/>
      <c r="S192" s="4"/>
      <c r="T192" s="4"/>
      <c r="U192" s="8" t="s">
        <v>705</v>
      </c>
      <c r="V192" s="2" t="s">
        <v>706</v>
      </c>
      <c r="W192" s="25" t="s">
        <v>712</v>
      </c>
      <c r="X192" s="25" t="s">
        <v>707</v>
      </c>
      <c r="Y192" s="26" t="s">
        <v>708</v>
      </c>
      <c r="Z192" s="26" t="s">
        <v>709</v>
      </c>
      <c r="AA192" s="26" t="s">
        <v>710</v>
      </c>
      <c r="AB192" s="26" t="s">
        <v>711</v>
      </c>
    </row>
    <row r="193" spans="1:28" s="11" customFormat="1" ht="12.75" customHeight="1" x14ac:dyDescent="0.2">
      <c r="A193" s="4"/>
      <c r="B193" s="14" t="s">
        <v>240</v>
      </c>
      <c r="C193" s="13" t="s">
        <v>350</v>
      </c>
      <c r="D193" s="4" t="s">
        <v>389</v>
      </c>
      <c r="E193" s="4" t="s">
        <v>282</v>
      </c>
      <c r="F193" s="12">
        <v>11</v>
      </c>
      <c r="G193" s="12">
        <v>3</v>
      </c>
      <c r="H193" s="9" t="str">
        <f>IF(ISBLANK(I193),"No Value",IF(I193=0,"Solid",IF(I193=1,"Dotted",IF(I193=2,"Medium-Dashed",IF(I193=3,"LongDashed",IF(I193=4,"LongDashed Dot Dot",IF(I193=6,"Medium-Dashed Dot Dot",IF(I193=7,"Solid Medium-Dashed" ))))))))</f>
        <v>Dotted</v>
      </c>
      <c r="I193" s="12">
        <v>1</v>
      </c>
      <c r="J193" s="6">
        <v>0</v>
      </c>
      <c r="K193" s="4" t="s">
        <v>39</v>
      </c>
      <c r="L193" s="4" t="s">
        <v>388</v>
      </c>
      <c r="M193" s="27" t="str">
        <f>IF(ISBLANK(A193),L193, CONCATENATE(L193,"_",A193))</f>
        <v>road_bridge_centerline</v>
      </c>
      <c r="N193" s="27"/>
      <c r="O193" s="27" t="str">
        <f>IF(ISBLANK(A193),(CONCATENATE("''Level_Name'' = '",E193,"' AND ''Level'' = '",F193,"' AND ''Color'' = '",G193,"' AND ''Linetype'' = '",H193,"' AND ''LineWt''= '",J193,"'")),(CONCATENATE("''Level_Name'' = '",E193,"' AND ''Level'' = '",F193,"' AND ''Color'' = '",G193,"' AND ''Linetype'' = '",H193,"' AND ''LineWt''= '",J193,"' AND ''RefName'' = '",A193,"'")))</f>
        <v>''Level_Name'' = 'VA_ROAD_BRID' AND ''Level'' = '11' AND ''Color'' = '3' AND ''Linetype'' = 'Dotted' AND ''LineWt''= '0'</v>
      </c>
      <c r="P193" s="4"/>
      <c r="Q193" s="4"/>
      <c r="R193" s="4"/>
      <c r="S193" s="4"/>
      <c r="T193" s="4"/>
      <c r="U193" s="8" t="s">
        <v>705</v>
      </c>
      <c r="V193" s="2" t="s">
        <v>706</v>
      </c>
      <c r="W193" s="25" t="s">
        <v>712</v>
      </c>
      <c r="X193" s="25" t="s">
        <v>707</v>
      </c>
      <c r="Y193" s="26" t="s">
        <v>708</v>
      </c>
      <c r="Z193" s="26" t="s">
        <v>709</v>
      </c>
      <c r="AA193" s="26" t="s">
        <v>710</v>
      </c>
      <c r="AB193" s="26" t="s">
        <v>711</v>
      </c>
    </row>
    <row r="194" spans="1:28" ht="12.75" customHeight="1" x14ac:dyDescent="0.2">
      <c r="B194" s="14" t="s">
        <v>240</v>
      </c>
      <c r="C194" s="13" t="s">
        <v>350</v>
      </c>
      <c r="D194" s="4" t="s">
        <v>381</v>
      </c>
      <c r="E194" s="4" t="s">
        <v>394</v>
      </c>
      <c r="F194" s="12">
        <v>10</v>
      </c>
      <c r="G194" s="12">
        <v>4</v>
      </c>
      <c r="H194" s="9" t="str">
        <f>IF(ISBLANK(I194),"No Value",IF(I194=0,"Solid",IF(I194=1,"Dotted",IF(I194=2,"Medium-Dashed",IF(I194=3,"LongDashed",IF(I194=4,"LongDashed Dot Dot",IF(I194=6,"Medium-Dashed Dot Dot",IF(I194=7,"Solid Medium-Dashed" ))))))))</f>
        <v>Medium-Dashed</v>
      </c>
      <c r="I194" s="12">
        <v>2</v>
      </c>
      <c r="J194" s="6">
        <v>0</v>
      </c>
      <c r="K194" s="4" t="s">
        <v>584</v>
      </c>
      <c r="L194" s="4" t="s">
        <v>380</v>
      </c>
      <c r="M194" s="27" t="str">
        <f>IF(ISBLANK(A194),L194, CONCATENATE(L194,"_",A194))</f>
        <v>railroad_bridge_centerline</v>
      </c>
      <c r="N194" s="27"/>
      <c r="O194" s="27" t="str">
        <f>IF(ISBLANK(A194),(CONCATENATE("''Level_Name'' = '",E194,"' AND ''Level'' = '",F194,"' AND ''Color'' = '",G194,"' AND ''Linetype'' = '",H194,"' AND ''LineWt''= '",J194,"'")),(CONCATENATE("''Level_Name'' = '",E194,"' AND ''Level'' = '",F194,"' AND ''Color'' = '",G194,"' AND ''Linetype'' = '",H194,"' AND ''LineWt''= '",J194,"' AND ''RefName'' = '",A194,"'")))</f>
        <v>''Level_Name'' = 'VA_SITE_RAIL' AND ''Level'' = '10' AND ''Color'' = '4' AND ''Linetype'' = 'Medium-Dashed' AND ''LineWt''= '0'</v>
      </c>
      <c r="U194" s="8" t="s">
        <v>705</v>
      </c>
      <c r="V194" s="2" t="s">
        <v>706</v>
      </c>
      <c r="W194" s="25" t="s">
        <v>712</v>
      </c>
      <c r="X194" s="25" t="s">
        <v>707</v>
      </c>
      <c r="Y194" s="26" t="s">
        <v>708</v>
      </c>
      <c r="Z194" s="26" t="s">
        <v>709</v>
      </c>
      <c r="AA194" s="26" t="s">
        <v>710</v>
      </c>
      <c r="AB194" s="26" t="s">
        <v>711</v>
      </c>
    </row>
    <row r="195" spans="1:28" ht="12.75" customHeight="1" x14ac:dyDescent="0.2">
      <c r="B195" s="14" t="s">
        <v>240</v>
      </c>
      <c r="C195" s="13" t="s">
        <v>350</v>
      </c>
      <c r="D195" s="4" t="s">
        <v>119</v>
      </c>
      <c r="E195" s="4" t="s">
        <v>394</v>
      </c>
      <c r="F195" s="12">
        <v>10</v>
      </c>
      <c r="G195" s="12">
        <v>4</v>
      </c>
      <c r="H195" s="9" t="str">
        <f>IF(ISBLANK(I195),"No Value",IF(I195=0,"Solid",IF(I195=1,"Dotted",IF(I195=2,"Medium-Dashed",IF(I195=3,"LongDashed",IF(I195=4,"LongDashed Dot Dot",IF(I195=6,"Medium-Dashed Dot Dot",IF(I195=7,"Solid Medium-Dashed" ))))))))</f>
        <v>Solid</v>
      </c>
      <c r="I195" s="12">
        <v>0</v>
      </c>
      <c r="J195" s="6">
        <v>0</v>
      </c>
      <c r="K195" s="4" t="s">
        <v>584</v>
      </c>
      <c r="L195" s="4" t="s">
        <v>85</v>
      </c>
      <c r="M195" s="27" t="str">
        <f>IF(ISBLANK(A195),L195, CONCATENATE(L195,"_",A195))</f>
        <v>railroad_centerline</v>
      </c>
      <c r="N195" s="27"/>
      <c r="O195" s="27" t="str">
        <f>IF(ISBLANK(A195),(CONCATENATE("''Level_Name'' = '",E195,"' AND ''Level'' = '",F195,"' AND ''Color'' = '",G195,"' AND ''Linetype'' = '",H195,"' AND ''LineWt''= '",J195,"'")),(CONCATENATE("''Level_Name'' = '",E195,"' AND ''Level'' = '",F195,"' AND ''Color'' = '",G195,"' AND ''Linetype'' = '",H195,"' AND ''LineWt''= '",J195,"' AND ''RefName'' = '",A195,"'")))</f>
        <v>''Level_Name'' = 'VA_SITE_RAIL' AND ''Level'' = '10' AND ''Color'' = '4' AND ''Linetype'' = 'Solid' AND ''LineWt''= '0'</v>
      </c>
      <c r="U195" s="8" t="s">
        <v>705</v>
      </c>
      <c r="V195" s="2" t="s">
        <v>706</v>
      </c>
      <c r="W195" s="25" t="s">
        <v>712</v>
      </c>
      <c r="X195" s="25" t="s">
        <v>707</v>
      </c>
      <c r="Y195" s="26" t="s">
        <v>708</v>
      </c>
      <c r="Z195" s="26" t="s">
        <v>709</v>
      </c>
      <c r="AA195" s="26" t="s">
        <v>710</v>
      </c>
      <c r="AB195" s="26" t="s">
        <v>711</v>
      </c>
    </row>
    <row r="196" spans="1:28" ht="12.75" customHeight="1" x14ac:dyDescent="0.2">
      <c r="B196" s="14" t="s">
        <v>240</v>
      </c>
      <c r="C196" s="13" t="s">
        <v>350</v>
      </c>
      <c r="D196" s="4" t="s">
        <v>116</v>
      </c>
      <c r="E196" s="4" t="s">
        <v>289</v>
      </c>
      <c r="F196" s="12">
        <v>21</v>
      </c>
      <c r="G196" s="12">
        <v>4</v>
      </c>
      <c r="H196" s="9" t="str">
        <f>IF(ISBLANK(I196),"No Value",IF(I196=0,"Solid",IF(I196=1,"Dotted",IF(I196=2,"Medium-Dashed",IF(I196=3,"LongDashed",IF(I196=4,"LongDashed Dot Dot",IF(I196=6,"Medium-Dashed Dot Dot",IF(I196=7,"Solid Medium-Dashed" ))))))))</f>
        <v>Solid</v>
      </c>
      <c r="I196" s="12">
        <v>0</v>
      </c>
      <c r="J196" s="6">
        <v>0</v>
      </c>
      <c r="K196" s="4" t="s">
        <v>41</v>
      </c>
      <c r="L196" s="4" t="s">
        <v>57</v>
      </c>
      <c r="M196" s="27" t="str">
        <f>IF(ISBLANK(A196),L196, CONCATENATE(L196,"_",A196))</f>
        <v>wall_line</v>
      </c>
      <c r="N196" s="27"/>
      <c r="O196" s="27" t="str">
        <f>IF(ISBLANK(A196),(CONCATENATE("''Level_Name'' = '",E196,"' AND ''Level'' = '",F196,"' AND ''Color'' = '",G196,"' AND ''Linetype'' = '",H196,"' AND ''LineWt''= '",J196,"'")),(CONCATENATE("''Level_Name'' = '",E196,"' AND ''Level'' = '",F196,"' AND ''Color'' = '",G196,"' AND ''Linetype'' = '",H196,"' AND ''LineWt''= '",J196,"' AND ''RefName'' = '",A196,"'")))</f>
        <v>''Level_Name'' = 'VA_SITE_WALL' AND ''Level'' = '21' AND ''Color'' = '4' AND ''Linetype'' = 'Solid' AND ''LineWt''= '0'</v>
      </c>
      <c r="U196" s="8" t="s">
        <v>705</v>
      </c>
      <c r="V196" s="2" t="s">
        <v>706</v>
      </c>
      <c r="W196" s="25" t="s">
        <v>712</v>
      </c>
      <c r="X196" s="25" t="s">
        <v>707</v>
      </c>
      <c r="Y196" s="26" t="s">
        <v>708</v>
      </c>
      <c r="Z196" s="26" t="s">
        <v>709</v>
      </c>
      <c r="AA196" s="26" t="s">
        <v>710</v>
      </c>
      <c r="AB196" s="26" t="s">
        <v>711</v>
      </c>
    </row>
    <row r="197" spans="1:28" ht="12.75" customHeight="1" x14ac:dyDescent="0.2">
      <c r="B197" s="14" t="s">
        <v>240</v>
      </c>
      <c r="C197" s="13" t="s">
        <v>350</v>
      </c>
      <c r="D197" s="4" t="s">
        <v>116</v>
      </c>
      <c r="E197" s="4" t="s">
        <v>289</v>
      </c>
      <c r="F197" s="12">
        <v>21</v>
      </c>
      <c r="G197" s="12">
        <v>4</v>
      </c>
      <c r="H197" s="9" t="str">
        <f>IF(ISBLANK(I197),"No Value",IF(I197=0,"Solid",IF(I197=1,"Dotted",IF(I197=2,"Medium-Dashed",IF(I197=3,"LongDashed",IF(I197=4,"LongDashed Dot Dot",IF(I197=6,"Medium-Dashed Dot Dot",IF(I197=7,"Solid Medium-Dashed" ))))))))</f>
        <v>Medium-Dashed</v>
      </c>
      <c r="I197" s="12">
        <v>2</v>
      </c>
      <c r="J197" s="6">
        <v>0</v>
      </c>
      <c r="K197" s="4" t="s">
        <v>41</v>
      </c>
      <c r="L197" s="4" t="s">
        <v>57</v>
      </c>
      <c r="M197" s="27" t="str">
        <f>IF(ISBLANK(A197),L197, CONCATENATE(L197,"_",A197))</f>
        <v>wall_line</v>
      </c>
      <c r="N197" s="27"/>
      <c r="O197" s="27" t="str">
        <f>IF(ISBLANK(A197),(CONCATENATE("''Level_Name'' = '",E197,"' AND ''Level'' = '",F197,"' AND ''Color'' = '",G197,"' AND ''Linetype'' = '",H197,"' AND ''LineWt''= '",J197,"'")),(CONCATENATE("''Level_Name'' = '",E197,"' AND ''Level'' = '",F197,"' AND ''Color'' = '",G197,"' AND ''Linetype'' = '",H197,"' AND ''LineWt''= '",J197,"' AND ''RefName'' = '",A197,"'")))</f>
        <v>''Level_Name'' = 'VA_SITE_WALL' AND ''Level'' = '21' AND ''Color'' = '4' AND ''Linetype'' = 'Medium-Dashed' AND ''LineWt''= '0'</v>
      </c>
      <c r="T197" s="4" t="s">
        <v>305</v>
      </c>
      <c r="U197" s="8" t="s">
        <v>705</v>
      </c>
      <c r="V197" s="2" t="s">
        <v>706</v>
      </c>
      <c r="W197" s="25" t="s">
        <v>712</v>
      </c>
      <c r="X197" s="25" t="s">
        <v>707</v>
      </c>
      <c r="Y197" s="26" t="s">
        <v>708</v>
      </c>
      <c r="Z197" s="26" t="s">
        <v>709</v>
      </c>
      <c r="AA197" s="26" t="s">
        <v>710</v>
      </c>
      <c r="AB197" s="26" t="s">
        <v>711</v>
      </c>
    </row>
    <row r="198" spans="1:28" ht="12.75" customHeight="1" x14ac:dyDescent="0.2">
      <c r="B198" s="14" t="s">
        <v>240</v>
      </c>
      <c r="C198" s="13" t="s">
        <v>350</v>
      </c>
      <c r="D198" s="4" t="s">
        <v>307</v>
      </c>
      <c r="E198" s="4" t="s">
        <v>395</v>
      </c>
      <c r="F198" s="12">
        <v>23</v>
      </c>
      <c r="G198" s="12">
        <v>4</v>
      </c>
      <c r="H198" s="9" t="str">
        <f>IF(ISBLANK(I198),"No Value",IF(I198=0,"Solid",IF(I198=1,"Dotted",IF(I198=2,"Medium-Dashed",IF(I198=3,"LongDashed",IF(I198=4,"LongDashed Dot Dot",IF(I198=6,"Medium-Dashed Dot Dot",IF(I198=7,"Solid Medium-Dashed" ))))))))</f>
        <v>Solid</v>
      </c>
      <c r="I198" s="12">
        <v>0</v>
      </c>
      <c r="J198" s="6">
        <v>1</v>
      </c>
      <c r="K198" s="4" t="s">
        <v>39</v>
      </c>
      <c r="L198" s="4" t="s">
        <v>415</v>
      </c>
      <c r="M198" s="27" t="str">
        <f>IF(ISBLANK(A198),L198, CONCATENATE(L198,"_",A198))</f>
        <v>vehicle_surface_marking_line</v>
      </c>
      <c r="N198" s="27"/>
      <c r="O198" s="27" t="str">
        <f>IF(ISBLANK(A198),(CONCATENATE("''Level_Name'' = '",E198,"' AND ''Level'' = '",F198,"' AND ''Color'' = '",G198,"' AND ''Linetype'' = '",H198,"' AND ''LineWt''= '",J198,"'")),(CONCATENATE("''Level_Name'' = '",E198,"' AND ''Level'' = '",F198,"' AND ''Color'' = '",G198,"' AND ''Linetype'' = '",H198,"' AND ''LineWt''= '",J198,"' AND ''RefName'' = '",A198,"'")))</f>
        <v>''Level_Name'' = 'VA_ROAD_STRI' AND ''Level'' = '23' AND ''Color'' = '4' AND ''Linetype'' = 'Solid' AND ''LineWt''= '1'</v>
      </c>
      <c r="T198" s="4" t="s">
        <v>657</v>
      </c>
      <c r="U198" s="8" t="s">
        <v>705</v>
      </c>
      <c r="V198" s="2" t="s">
        <v>706</v>
      </c>
      <c r="W198" s="25" t="s">
        <v>712</v>
      </c>
      <c r="X198" s="25" t="s">
        <v>707</v>
      </c>
      <c r="Y198" s="26" t="s">
        <v>708</v>
      </c>
      <c r="Z198" s="26" t="s">
        <v>709</v>
      </c>
      <c r="AA198" s="26" t="s">
        <v>710</v>
      </c>
      <c r="AB198" s="26" t="s">
        <v>711</v>
      </c>
    </row>
    <row r="199" spans="1:28" ht="12.75" customHeight="1" x14ac:dyDescent="0.2">
      <c r="B199" s="14" t="s">
        <v>240</v>
      </c>
      <c r="C199" s="13" t="s">
        <v>350</v>
      </c>
      <c r="D199" s="4" t="s">
        <v>123</v>
      </c>
      <c r="E199" s="4" t="s">
        <v>294</v>
      </c>
      <c r="F199" s="12">
        <v>44</v>
      </c>
      <c r="G199" s="12">
        <v>4</v>
      </c>
      <c r="H199" s="9" t="str">
        <f>IF(ISBLANK(I199),"No Value",IF(I199=0,"Solid",IF(I199=1,"Dotted",IF(I199=2,"Medium-Dashed",IF(I199=3,"LongDashed",IF(I199=4,"LongDashed Dot Dot",IF(I199=6,"Medium-Dashed Dot Dot",IF(I199=7,"Solid Medium-Dashed" ))))))))</f>
        <v>Solid</v>
      </c>
      <c r="I199" s="12">
        <v>0</v>
      </c>
      <c r="J199" s="6">
        <v>0</v>
      </c>
      <c r="K199" s="4" t="s">
        <v>314</v>
      </c>
      <c r="L199" s="4" t="s">
        <v>58</v>
      </c>
      <c r="M199" s="27" t="str">
        <f>IF(ISBLANK(A199),L199, CONCATENATE(L199,"_",A199))</f>
        <v>storm_sewer_headwall_line</v>
      </c>
      <c r="N199" s="27"/>
      <c r="O199" s="27" t="str">
        <f>IF(ISBLANK(A199),(CONCATENATE("''Level_Name'' = '",E199,"' AND ''Level'' = '",F199,"' AND ''Color'' = '",G199,"' AND ''Linetype'' = '",H199,"' AND ''LineWt''= '",J199,"'")),(CONCATENATE("''Level_Name'' = '",E199,"' AND ''Level'' = '",F199,"' AND ''Color'' = '",G199,"' AND ''Linetype'' = '",H199,"' AND ''LineWt''= '",J199,"' AND ''RefName'' = '",A199,"'")))</f>
        <v>''Level_Name'' = 'VA_SITE_CLVT' AND ''Level'' = '44' AND ''Color'' = '4' AND ''Linetype'' = 'Solid' AND ''LineWt''= '0'</v>
      </c>
      <c r="T199" s="4" t="s">
        <v>493</v>
      </c>
      <c r="U199" s="8" t="s">
        <v>705</v>
      </c>
      <c r="V199" s="2" t="s">
        <v>706</v>
      </c>
      <c r="W199" s="25" t="s">
        <v>712</v>
      </c>
      <c r="X199" s="25" t="s">
        <v>707</v>
      </c>
      <c r="Y199" s="26" t="s">
        <v>708</v>
      </c>
      <c r="Z199" s="26" t="s">
        <v>709</v>
      </c>
      <c r="AA199" s="26" t="s">
        <v>710</v>
      </c>
      <c r="AB199" s="26" t="s">
        <v>711</v>
      </c>
    </row>
    <row r="200" spans="1:28" ht="12.75" customHeight="1" x14ac:dyDescent="0.2">
      <c r="B200" s="14" t="s">
        <v>592</v>
      </c>
      <c r="C200" s="13" t="s">
        <v>366</v>
      </c>
      <c r="D200" s="4" t="s">
        <v>312</v>
      </c>
      <c r="E200" s="4" t="s">
        <v>295</v>
      </c>
      <c r="F200" s="12">
        <v>51</v>
      </c>
      <c r="G200" s="12">
        <v>4</v>
      </c>
      <c r="H200" s="9" t="str">
        <f>IF(ISBLANK(I200),"No Value",IF(I200=0,"Solid",IF(I200=1,"Dotted",IF(I200=2,"Medium-Dashed",IF(I200=3,"LongDashed",IF(I200=4,"LongDashed Dot Dot",IF(I200=6,"Medium-Dashed Dot Dot",IF(I200=7,"Solid Medium-Dashed" ))))))))</f>
        <v>Solid</v>
      </c>
      <c r="I200" s="12">
        <v>0</v>
      </c>
      <c r="J200" s="6">
        <v>0</v>
      </c>
      <c r="K200" s="5" t="s">
        <v>583</v>
      </c>
      <c r="L200" s="4" t="s">
        <v>183</v>
      </c>
      <c r="M200" s="27" t="str">
        <f>IF(ISBLANK(A200),L200, CONCATENATE(L200,"_",A200))</f>
        <v>topographic_survey_area</v>
      </c>
      <c r="N200" s="27"/>
      <c r="O200" s="27" t="str">
        <f>IF(ISBLANK(A200),(CONCATENATE("''Level_Name'' = '",E200,"' AND ''Level'' = '",F200,"' AND ''Color'' = '",G200,"' AND ''Linetype'' = '",H200,"' AND ''LineWt''= '",J200,"'")),(CONCATENATE("''Level_Name'' = '",E200,"' AND ''Level'' = '",F200,"' AND ''Color'' = '",G200,"' AND ''Linetype'' = '",H200,"' AND ''LineWt''= '",J200,"' AND ''RefName'' = '",A200,"'")))</f>
        <v>''Level_Name'' = 'VA_DTM_EXTR' AND ''Level'' = '51' AND ''Color'' = '4' AND ''Linetype'' = 'Solid' AND ''LineWt''= '0'</v>
      </c>
      <c r="T200" s="4" t="s">
        <v>458</v>
      </c>
      <c r="U200" s="8" t="s">
        <v>705</v>
      </c>
      <c r="V200" s="2" t="s">
        <v>706</v>
      </c>
      <c r="W200" s="25" t="s">
        <v>712</v>
      </c>
      <c r="X200" s="25" t="s">
        <v>707</v>
      </c>
      <c r="Y200" s="26" t="s">
        <v>708</v>
      </c>
      <c r="Z200" s="26" t="s">
        <v>709</v>
      </c>
      <c r="AA200" s="26" t="s">
        <v>710</v>
      </c>
      <c r="AB200" s="26" t="s">
        <v>711</v>
      </c>
    </row>
    <row r="201" spans="1:28" ht="12.75" customHeight="1" x14ac:dyDescent="0.2">
      <c r="A201" s="5"/>
      <c r="B201" s="13" t="s">
        <v>591</v>
      </c>
      <c r="C201" s="13" t="s">
        <v>366</v>
      </c>
      <c r="D201" s="5" t="s">
        <v>589</v>
      </c>
      <c r="E201" s="5" t="s">
        <v>588</v>
      </c>
      <c r="F201" s="6">
        <v>53</v>
      </c>
      <c r="G201" s="6">
        <v>4</v>
      </c>
      <c r="H201" s="9" t="str">
        <f>IF(ISBLANK(I201),"No Value",IF(I201=0,"Solid",IF(I201=1,"Dotted",IF(I201=2,"Medium-Dashed",IF(I201=3,"LongDashed",IF(I201=4,"LongDashed Dot Dot",IF(I201=6,"Medium-Dashed Dot Dot",IF(I201=7,"Solid Medium-Dashed" ))))))))</f>
        <v>Solid</v>
      </c>
      <c r="I201" s="6">
        <v>0</v>
      </c>
      <c r="J201" s="6">
        <v>3</v>
      </c>
      <c r="K201" s="4" t="s">
        <v>413</v>
      </c>
      <c r="L201" s="4" t="s">
        <v>581</v>
      </c>
      <c r="M201" s="27" t="str">
        <f>IF(ISBLANK(A201),L201, CONCATENATE(L201,"_",A201))</f>
        <v>digital_elevation_model_point</v>
      </c>
      <c r="N201" s="27"/>
      <c r="O201" s="27" t="str">
        <f>IF(ISBLANK(A201),(CONCATENATE("''Level_Name'' = '",E201,"' AND ''Level'' = '",F201,"' AND ''Color'' = '",G201,"' AND ''Linetype'' = '",H201,"' AND ''LineWt''= '",J201,"'")),(CONCATENATE("''Level_Name'' = '",E201,"' AND ''Level'' = '",F201,"' AND ''Color'' = '",G201,"' AND ''Linetype'' = '",H201,"' AND ''LineWt''= '",J201,"' AND ''RefName'' = '",A201,"'")))</f>
        <v>''Level_Name'' = 'VA_DTM_RAND' AND ''Level'' = '53' AND ''Color'' = '4' AND ''Linetype'' = 'Solid' AND ''LineWt''= '3'</v>
      </c>
      <c r="U201" s="8" t="s">
        <v>705</v>
      </c>
      <c r="V201" s="2" t="s">
        <v>706</v>
      </c>
      <c r="W201" s="25" t="s">
        <v>712</v>
      </c>
      <c r="X201" s="25" t="s">
        <v>707</v>
      </c>
      <c r="Y201" s="26" t="s">
        <v>708</v>
      </c>
      <c r="Z201" s="26" t="s">
        <v>709</v>
      </c>
      <c r="AA201" s="26" t="s">
        <v>710</v>
      </c>
      <c r="AB201" s="26" t="s">
        <v>711</v>
      </c>
    </row>
    <row r="202" spans="1:28" ht="12.75" customHeight="1" x14ac:dyDescent="0.2">
      <c r="A202" s="5"/>
      <c r="B202" s="14" t="s">
        <v>240</v>
      </c>
      <c r="C202" s="13" t="s">
        <v>350</v>
      </c>
      <c r="D202" s="5" t="s">
        <v>425</v>
      </c>
      <c r="E202" s="4" t="s">
        <v>291</v>
      </c>
      <c r="F202" s="6">
        <v>16</v>
      </c>
      <c r="G202" s="6">
        <v>5</v>
      </c>
      <c r="H202" s="9" t="str">
        <f>IF(ISBLANK(I202),"No Value",IF(I202=0,"Solid",IF(I202=1,"Dotted",IF(I202=2,"Medium-Dashed",IF(I202=3,"LongDashed",IF(I202=4,"LongDashed Dot Dot",IF(I202=6,"Medium-Dashed Dot Dot",IF(I202=7,"Solid Medium-Dashed" ))))))))</f>
        <v>Medium-Dashed</v>
      </c>
      <c r="I202" s="6">
        <v>2</v>
      </c>
      <c r="J202" s="6">
        <v>0</v>
      </c>
      <c r="K202" s="4" t="s">
        <v>413</v>
      </c>
      <c r="L202" s="4" t="s">
        <v>414</v>
      </c>
      <c r="M202" s="27" t="str">
        <f>IF(ISBLANK(A202),L202, CONCATENATE(L202,"_",A202))</f>
        <v>undefined_mapping_feature_line</v>
      </c>
      <c r="N202" s="27"/>
      <c r="O202" s="27" t="str">
        <f>IF(ISBLANK(A202),(CONCATENATE("''Level_Name'' = '",E202,"' AND ''Level'' = '",F202,"' AND ''Color'' = '",G202,"' AND ''Linetype'' = '",H202,"' AND ''LineWt''= '",J202,"'")),(CONCATENATE("''Level_Name'' = '",E202,"' AND ''Level'' = '",F202,"' AND ''Color'' = '",G202,"' AND ''Linetype'' = '",H202,"' AND ''LineWt''= '",J202,"' AND ''RefName'' = '",A202,"'")))</f>
        <v>''Level_Name'' = 'VA_SITE_MISC' AND ''Level'' = '16' AND ''Color'' = '5' AND ''Linetype'' = 'Medium-Dashed' AND ''LineWt''= '0'</v>
      </c>
      <c r="T202" s="4" t="s">
        <v>298</v>
      </c>
      <c r="U202" s="8" t="s">
        <v>705</v>
      </c>
      <c r="V202" s="2" t="s">
        <v>706</v>
      </c>
      <c r="W202" s="25" t="s">
        <v>712</v>
      </c>
      <c r="X202" s="25" t="s">
        <v>707</v>
      </c>
      <c r="Y202" s="26" t="s">
        <v>708</v>
      </c>
      <c r="Z202" s="26" t="s">
        <v>709</v>
      </c>
      <c r="AA202" s="26" t="s">
        <v>710</v>
      </c>
      <c r="AB202" s="26" t="s">
        <v>711</v>
      </c>
    </row>
    <row r="203" spans="1:28" ht="12.75" customHeight="1" x14ac:dyDescent="0.2">
      <c r="B203" s="14" t="s">
        <v>240</v>
      </c>
      <c r="C203" s="13" t="s">
        <v>350</v>
      </c>
      <c r="D203" s="4" t="s">
        <v>643</v>
      </c>
      <c r="E203" s="4" t="s">
        <v>291</v>
      </c>
      <c r="F203" s="12">
        <v>16</v>
      </c>
      <c r="G203" s="12">
        <v>5</v>
      </c>
      <c r="H203" s="9" t="str">
        <f>IF(ISBLANK(I203),"No Value",IF(I203=0,"Solid",IF(I203=1,"Dotted",IF(I203=2,"Medium-Dashed",IF(I203=3,"LongDashed",IF(I203=4,"LongDashed Dot Dot",IF(I203=6,"Medium-Dashed Dot Dot",IF(I203=7,"Solid Medium-Dashed" ))))))))</f>
        <v>Solid</v>
      </c>
      <c r="I203" s="12">
        <v>0</v>
      </c>
      <c r="J203" s="6">
        <v>0</v>
      </c>
      <c r="K203" s="4" t="s">
        <v>586</v>
      </c>
      <c r="L203" s="4" t="s">
        <v>644</v>
      </c>
      <c r="M203" s="27" t="str">
        <f>IF(ISBLANK(A203),L203, CONCATENATE(L203,"_",A203))</f>
        <v>pipeline_line_area</v>
      </c>
      <c r="N203" s="27"/>
      <c r="O203" s="27" t="str">
        <f>IF(ISBLANK(A203),(CONCATENATE("''Level_Name'' = '",E203,"' AND ''Level'' = '",F203,"' AND ''Color'' = '",G203,"' AND ''Linetype'' = '",H203,"' AND ''LineWt''= '",J203,"'")),(CONCATENATE("''Level_Name'' = '",E203,"' AND ''Level'' = '",F203,"' AND ''Color'' = '",G203,"' AND ''Linetype'' = '",H203,"' AND ''LineWt''= '",J203,"' AND ''RefName'' = '",A203,"'")))</f>
        <v>''Level_Name'' = 'VA_SITE_MISC' AND ''Level'' = '16' AND ''Color'' = '5' AND ''Linetype'' = 'Solid' AND ''LineWt''= '0'</v>
      </c>
      <c r="U203" s="8" t="s">
        <v>705</v>
      </c>
      <c r="V203" s="2" t="s">
        <v>706</v>
      </c>
      <c r="W203" s="25" t="s">
        <v>712</v>
      </c>
      <c r="X203" s="25" t="s">
        <v>707</v>
      </c>
      <c r="Y203" s="26" t="s">
        <v>708</v>
      </c>
      <c r="Z203" s="26" t="s">
        <v>709</v>
      </c>
      <c r="AA203" s="26" t="s">
        <v>710</v>
      </c>
      <c r="AB203" s="26" t="s">
        <v>711</v>
      </c>
    </row>
    <row r="204" spans="1:28" ht="12.75" customHeight="1" x14ac:dyDescent="0.2">
      <c r="B204" s="14" t="s">
        <v>240</v>
      </c>
      <c r="C204" s="13" t="s">
        <v>350</v>
      </c>
      <c r="D204" s="4" t="s">
        <v>121</v>
      </c>
      <c r="E204" s="4" t="s">
        <v>292</v>
      </c>
      <c r="F204" s="12">
        <v>18</v>
      </c>
      <c r="G204" s="12">
        <v>6</v>
      </c>
      <c r="H204" s="9" t="str">
        <f>IF(ISBLANK(I204),"No Value",IF(I204=0,"Solid",IF(I204=1,"Dotted",IF(I204=2,"Medium-Dashed",IF(I204=3,"LongDashed",IF(I204=4,"LongDashed Dot Dot",IF(I204=6,"Medium-Dashed Dot Dot",IF(I204=7,"Solid Medium-Dashed" ))))))))</f>
        <v>Solid</v>
      </c>
      <c r="I204" s="12">
        <v>0</v>
      </c>
      <c r="J204" s="6">
        <v>0</v>
      </c>
      <c r="K204" s="4" t="s">
        <v>39</v>
      </c>
      <c r="L204" s="4" t="s">
        <v>84</v>
      </c>
      <c r="M204" s="27" t="str">
        <f>IF(ISBLANK(A204),L204, CONCATENATE(L204,"_",A204))</f>
        <v>road_guardrail_line</v>
      </c>
      <c r="N204" s="27"/>
      <c r="O204" s="27" t="str">
        <f>IF(ISBLANK(A204),(CONCATENATE("''Level_Name'' = '",E204,"' AND ''Level'' = '",F204,"' AND ''Color'' = '",G204,"' AND ''Linetype'' = '",H204,"' AND ''LineWt''= '",J204,"'")),(CONCATENATE("''Level_Name'' = '",E204,"' AND ''Level'' = '",F204,"' AND ''Color'' = '",G204,"' AND ''Linetype'' = '",H204,"' AND ''LineWt''= '",J204,"' AND ''RefName'' = '",A204,"'")))</f>
        <v>''Level_Name'' = 'VA_ROAD_GRDR' AND ''Level'' = '18' AND ''Color'' = '6' AND ''Linetype'' = 'Solid' AND ''LineWt''= '0'</v>
      </c>
      <c r="U204" s="8" t="s">
        <v>705</v>
      </c>
      <c r="V204" s="2" t="s">
        <v>706</v>
      </c>
      <c r="W204" s="25" t="s">
        <v>712</v>
      </c>
      <c r="X204" s="25" t="s">
        <v>707</v>
      </c>
      <c r="Y204" s="26" t="s">
        <v>708</v>
      </c>
      <c r="Z204" s="26" t="s">
        <v>709</v>
      </c>
      <c r="AA204" s="26" t="s">
        <v>710</v>
      </c>
      <c r="AB204" s="26" t="s">
        <v>711</v>
      </c>
    </row>
    <row r="205" spans="1:28" ht="12.75" customHeight="1" x14ac:dyDescent="0.2">
      <c r="B205" s="14" t="s">
        <v>240</v>
      </c>
      <c r="C205" s="13" t="s">
        <v>350</v>
      </c>
      <c r="D205" s="4" t="s">
        <v>121</v>
      </c>
      <c r="E205" s="4" t="s">
        <v>292</v>
      </c>
      <c r="F205" s="12">
        <v>18</v>
      </c>
      <c r="G205" s="12">
        <v>6</v>
      </c>
      <c r="H205" s="9" t="str">
        <f>IF(ISBLANK(I205),"No Value",IF(I205=0,"Solid",IF(I205=1,"Dotted",IF(I205=2,"Medium-Dashed",IF(I205=3,"LongDashed",IF(I205=4,"LongDashed Dot Dot",IF(I205=6,"Medium-Dashed Dot Dot",IF(I205=7,"Solid Medium-Dashed" ))))))))</f>
        <v>Medium-Dashed</v>
      </c>
      <c r="I205" s="12">
        <v>2</v>
      </c>
      <c r="J205" s="6">
        <v>0</v>
      </c>
      <c r="K205" s="4" t="s">
        <v>39</v>
      </c>
      <c r="L205" s="4" t="s">
        <v>84</v>
      </c>
      <c r="M205" s="27" t="str">
        <f>IF(ISBLANK(A205),L205, CONCATENATE(L205,"_",A205))</f>
        <v>road_guardrail_line</v>
      </c>
      <c r="N205" s="27"/>
      <c r="O205" s="27" t="str">
        <f>IF(ISBLANK(A205),(CONCATENATE("''Level_Name'' = '",E205,"' AND ''Level'' = '",F205,"' AND ''Color'' = '",G205,"' AND ''Linetype'' = '",H205,"' AND ''LineWt''= '",J205,"'")),(CONCATENATE("''Level_Name'' = '",E205,"' AND ''Level'' = '",F205,"' AND ''Color'' = '",G205,"' AND ''Linetype'' = '",H205,"' AND ''LineWt''= '",J205,"' AND ''RefName'' = '",A205,"'")))</f>
        <v>''Level_Name'' = 'VA_ROAD_GRDR' AND ''Level'' = '18' AND ''Color'' = '6' AND ''Linetype'' = 'Medium-Dashed' AND ''LineWt''= '0'</v>
      </c>
      <c r="T205" s="4" t="s">
        <v>303</v>
      </c>
      <c r="U205" s="8" t="s">
        <v>705</v>
      </c>
      <c r="V205" s="2" t="s">
        <v>706</v>
      </c>
      <c r="W205" s="25" t="s">
        <v>712</v>
      </c>
      <c r="X205" s="25" t="s">
        <v>707</v>
      </c>
      <c r="Y205" s="26" t="s">
        <v>708</v>
      </c>
      <c r="Z205" s="26" t="s">
        <v>709</v>
      </c>
      <c r="AA205" s="26" t="s">
        <v>710</v>
      </c>
      <c r="AB205" s="26" t="s">
        <v>711</v>
      </c>
    </row>
    <row r="206" spans="1:28" ht="12.75" customHeight="1" x14ac:dyDescent="0.2">
      <c r="B206" s="14" t="s">
        <v>240</v>
      </c>
      <c r="C206" s="13" t="s">
        <v>350</v>
      </c>
      <c r="D206" s="4" t="s">
        <v>115</v>
      </c>
      <c r="E206" s="4" t="s">
        <v>288</v>
      </c>
      <c r="F206" s="12">
        <v>19</v>
      </c>
      <c r="G206" s="12">
        <v>6</v>
      </c>
      <c r="H206" s="9" t="str">
        <f>IF(ISBLANK(I206),"No Value",IF(I206=0,"Solid",IF(I206=1,"Dotted",IF(I206=2,"Medium-Dashed",IF(I206=3,"LongDashed",IF(I206=4,"LongDashed Dot Dot",IF(I206=6,"Medium-Dashed Dot Dot",IF(I206=7,"Solid Medium-Dashed" ))))))))</f>
        <v>Solid</v>
      </c>
      <c r="I206" s="12">
        <v>0</v>
      </c>
      <c r="J206" s="6">
        <v>0</v>
      </c>
      <c r="K206" s="4" t="s">
        <v>41</v>
      </c>
      <c r="L206" s="4" t="s">
        <v>53</v>
      </c>
      <c r="M206" s="27" t="str">
        <f>IF(ISBLANK(A206),L206, CONCATENATE(L206,"_",A206))</f>
        <v>fence_line</v>
      </c>
      <c r="N206" s="27"/>
      <c r="O206" s="27" t="str">
        <f>IF(ISBLANK(A206),(CONCATENATE("''Level_Name'' = '",E206,"' AND ''Level'' = '",F206,"' AND ''Color'' = '",G206,"' AND ''Linetype'' = '",H206,"' AND ''LineWt''= '",J206,"'")),(CONCATENATE("''Level_Name'' = '",E206,"' AND ''Level'' = '",F206,"' AND ''Color'' = '",G206,"' AND ''Linetype'' = '",H206,"' AND ''LineWt''= '",J206,"' AND ''RefName'' = '",A206,"'")))</f>
        <v>''Level_Name'' = 'VA_SITE_FENC' AND ''Level'' = '19' AND ''Color'' = '6' AND ''Linetype'' = 'Solid' AND ''LineWt''= '0'</v>
      </c>
      <c r="P206" s="4" t="s">
        <v>677</v>
      </c>
      <c r="Q206" s="4" t="s">
        <v>678</v>
      </c>
      <c r="U206" s="8" t="s">
        <v>705</v>
      </c>
      <c r="V206" s="2" t="s">
        <v>706</v>
      </c>
      <c r="W206" s="25" t="s">
        <v>712</v>
      </c>
      <c r="X206" s="25" t="s">
        <v>707</v>
      </c>
      <c r="Y206" s="26" t="s">
        <v>708</v>
      </c>
      <c r="Z206" s="26" t="s">
        <v>709</v>
      </c>
      <c r="AA206" s="26" t="s">
        <v>710</v>
      </c>
      <c r="AB206" s="26" t="s">
        <v>711</v>
      </c>
    </row>
    <row r="207" spans="1:28" ht="12.75" customHeight="1" x14ac:dyDescent="0.2">
      <c r="B207" s="14" t="s">
        <v>240</v>
      </c>
      <c r="C207" s="13" t="s">
        <v>350</v>
      </c>
      <c r="D207" s="4" t="s">
        <v>115</v>
      </c>
      <c r="E207" s="4" t="s">
        <v>288</v>
      </c>
      <c r="F207" s="12">
        <v>19</v>
      </c>
      <c r="G207" s="12">
        <v>6</v>
      </c>
      <c r="H207" s="9" t="str">
        <f>IF(ISBLANK(I207),"No Value",IF(I207=0,"Solid",IF(I207=1,"Dotted",IF(I207=2,"Medium-Dashed",IF(I207=3,"LongDashed",IF(I207=4,"LongDashed Dot Dot",IF(I207=6,"Medium-Dashed Dot Dot",IF(I207=7,"Solid Medium-Dashed" ))))))))</f>
        <v>Medium-Dashed</v>
      </c>
      <c r="I207" s="12">
        <v>2</v>
      </c>
      <c r="J207" s="6">
        <v>0</v>
      </c>
      <c r="K207" s="4" t="s">
        <v>41</v>
      </c>
      <c r="L207" s="4" t="s">
        <v>53</v>
      </c>
      <c r="M207" s="27" t="str">
        <f>IF(ISBLANK(A207),L207, CONCATENATE(L207,"_",A207))</f>
        <v>fence_line</v>
      </c>
      <c r="N207" s="27"/>
      <c r="O207" s="27" t="str">
        <f>IF(ISBLANK(A207),(CONCATENATE("''Level_Name'' = '",E207,"' AND ''Level'' = '",F207,"' AND ''Color'' = '",G207,"' AND ''Linetype'' = '",H207,"' AND ''LineWt''= '",J207,"'")),(CONCATENATE("''Level_Name'' = '",E207,"' AND ''Level'' = '",F207,"' AND ''Color'' = '",G207,"' AND ''Linetype'' = '",H207,"' AND ''LineWt''= '",J207,"' AND ''RefName'' = '",A207,"'")))</f>
        <v>''Level_Name'' = 'VA_SITE_FENC' AND ''Level'' = '19' AND ''Color'' = '6' AND ''Linetype'' = 'Medium-Dashed' AND ''LineWt''= '0'</v>
      </c>
      <c r="P207" s="4" t="s">
        <v>677</v>
      </c>
      <c r="Q207" s="4" t="s">
        <v>678</v>
      </c>
      <c r="T207" s="4" t="s">
        <v>297</v>
      </c>
      <c r="U207" s="8" t="s">
        <v>705</v>
      </c>
      <c r="V207" s="2" t="s">
        <v>706</v>
      </c>
      <c r="W207" s="25" t="s">
        <v>712</v>
      </c>
      <c r="X207" s="25" t="s">
        <v>707</v>
      </c>
      <c r="Y207" s="26" t="s">
        <v>708</v>
      </c>
      <c r="Z207" s="26" t="s">
        <v>709</v>
      </c>
      <c r="AA207" s="26" t="s">
        <v>710</v>
      </c>
      <c r="AB207" s="26" t="s">
        <v>711</v>
      </c>
    </row>
    <row r="208" spans="1:28" ht="12.75" customHeight="1" x14ac:dyDescent="0.2">
      <c r="B208" s="14" t="s">
        <v>240</v>
      </c>
      <c r="C208" s="13" t="s">
        <v>350</v>
      </c>
      <c r="D208" s="4" t="s">
        <v>117</v>
      </c>
      <c r="E208" s="4" t="s">
        <v>289</v>
      </c>
      <c r="F208" s="12">
        <v>21</v>
      </c>
      <c r="G208" s="12">
        <v>6</v>
      </c>
      <c r="H208" s="9" t="str">
        <f>IF(ISBLANK(I208),"No Value",IF(I208=0,"Solid",IF(I208=1,"Dotted",IF(I208=2,"Medium-Dashed",IF(I208=3,"LongDashed",IF(I208=4,"LongDashed Dot Dot",IF(I208=6,"Medium-Dashed Dot Dot",IF(I208=7,"Solid Medium-Dashed" ))))))))</f>
        <v>Solid</v>
      </c>
      <c r="I208" s="12">
        <v>0</v>
      </c>
      <c r="J208" s="6">
        <v>0</v>
      </c>
      <c r="K208" s="4" t="s">
        <v>41</v>
      </c>
      <c r="L208" s="4" t="s">
        <v>57</v>
      </c>
      <c r="M208" s="27" t="str">
        <f>IF(ISBLANK(A208),L208, CONCATENATE(L208,"_",A208))</f>
        <v>wall_line</v>
      </c>
      <c r="N208" s="27"/>
      <c r="O208" s="27" t="str">
        <f>IF(ISBLANK(A208),(CONCATENATE("''Level_Name'' = '",E208,"' AND ''Level'' = '",F208,"' AND ''Color'' = '",G208,"' AND ''Linetype'' = '",H208,"' AND ''LineWt''= '",J208,"'")),(CONCATENATE("''Level_Name'' = '",E208,"' AND ''Level'' = '",F208,"' AND ''Color'' = '",G208,"' AND ''Linetype'' = '",H208,"' AND ''LineWt''= '",J208,"' AND ''RefName'' = '",A208,"'")))</f>
        <v>''Level_Name'' = 'VA_SITE_WALL' AND ''Level'' = '21' AND ''Color'' = '6' AND ''Linetype'' = 'Solid' AND ''LineWt''= '0'</v>
      </c>
      <c r="P208" s="4" t="s">
        <v>677</v>
      </c>
      <c r="Q208" s="4" t="s">
        <v>117</v>
      </c>
      <c r="U208" s="8" t="s">
        <v>705</v>
      </c>
      <c r="V208" s="2" t="s">
        <v>706</v>
      </c>
      <c r="W208" s="25" t="s">
        <v>712</v>
      </c>
      <c r="X208" s="25" t="s">
        <v>707</v>
      </c>
      <c r="Y208" s="26" t="s">
        <v>708</v>
      </c>
      <c r="Z208" s="26" t="s">
        <v>709</v>
      </c>
      <c r="AA208" s="26" t="s">
        <v>710</v>
      </c>
      <c r="AB208" s="26" t="s">
        <v>711</v>
      </c>
    </row>
    <row r="209" spans="1:28" ht="12.75" customHeight="1" x14ac:dyDescent="0.2">
      <c r="B209" s="14" t="s">
        <v>240</v>
      </c>
      <c r="C209" s="13" t="s">
        <v>350</v>
      </c>
      <c r="D209" s="4" t="s">
        <v>117</v>
      </c>
      <c r="E209" s="4" t="s">
        <v>289</v>
      </c>
      <c r="F209" s="12">
        <v>21</v>
      </c>
      <c r="G209" s="12">
        <v>6</v>
      </c>
      <c r="H209" s="9" t="str">
        <f>IF(ISBLANK(I209),"No Value",IF(I209=0,"Solid",IF(I209=1,"Dotted",IF(I209=2,"Medium-Dashed",IF(I209=3,"LongDashed",IF(I209=4,"LongDashed Dot Dot",IF(I209=6,"Medium-Dashed Dot Dot",IF(I209=7,"Solid Medium-Dashed" ))))))))</f>
        <v>Medium-Dashed</v>
      </c>
      <c r="I209" s="12">
        <v>2</v>
      </c>
      <c r="J209" s="6">
        <v>0</v>
      </c>
      <c r="K209" s="4" t="s">
        <v>41</v>
      </c>
      <c r="L209" s="4" t="s">
        <v>57</v>
      </c>
      <c r="M209" s="27" t="str">
        <f>IF(ISBLANK(A209),L209, CONCATENATE(L209,"_",A209))</f>
        <v>wall_line</v>
      </c>
      <c r="N209" s="27"/>
      <c r="O209" s="27" t="str">
        <f>IF(ISBLANK(A209),(CONCATENATE("''Level_Name'' = '",E209,"' AND ''Level'' = '",F209,"' AND ''Color'' = '",G209,"' AND ''Linetype'' = '",H209,"' AND ''LineWt''= '",J209,"'")),(CONCATENATE("''Level_Name'' = '",E209,"' AND ''Level'' = '",F209,"' AND ''Color'' = '",G209,"' AND ''Linetype'' = '",H209,"' AND ''LineWt''= '",J209,"' AND ''RefName'' = '",A209,"'")))</f>
        <v>''Level_Name'' = 'VA_SITE_WALL' AND ''Level'' = '21' AND ''Color'' = '6' AND ''Linetype'' = 'Medium-Dashed' AND ''LineWt''= '0'</v>
      </c>
      <c r="P209" s="4" t="s">
        <v>677</v>
      </c>
      <c r="Q209" s="4" t="s">
        <v>117</v>
      </c>
      <c r="T209" s="4" t="s">
        <v>306</v>
      </c>
      <c r="U209" s="8" t="s">
        <v>705</v>
      </c>
      <c r="V209" s="2" t="s">
        <v>706</v>
      </c>
      <c r="W209" s="25" t="s">
        <v>712</v>
      </c>
      <c r="X209" s="25" t="s">
        <v>707</v>
      </c>
      <c r="Y209" s="26" t="s">
        <v>708</v>
      </c>
      <c r="Z209" s="26" t="s">
        <v>709</v>
      </c>
      <c r="AA209" s="26" t="s">
        <v>710</v>
      </c>
      <c r="AB209" s="26" t="s">
        <v>711</v>
      </c>
    </row>
    <row r="210" spans="1:28" ht="12.75" customHeight="1" x14ac:dyDescent="0.2">
      <c r="A210" s="5"/>
      <c r="B210" s="13" t="s">
        <v>591</v>
      </c>
      <c r="C210" s="13" t="s">
        <v>366</v>
      </c>
      <c r="D210" s="5" t="s">
        <v>590</v>
      </c>
      <c r="E210" s="5" t="s">
        <v>587</v>
      </c>
      <c r="F210" s="6">
        <v>52</v>
      </c>
      <c r="G210" s="6">
        <v>6</v>
      </c>
      <c r="H210" s="9" t="str">
        <f>IF(ISBLANK(I210),"No Value",IF(I210=0,"Solid",IF(I210=1,"Dotted",IF(I210=2,"Medium-Dashed",IF(I210=3,"LongDashed",IF(I210=4,"LongDashed Dot Dot",IF(I210=6,"Medium-Dashed Dot Dot",IF(I210=7,"Solid Medium-Dashed" ))))))))</f>
        <v>Solid</v>
      </c>
      <c r="I210" s="6">
        <v>0</v>
      </c>
      <c r="J210" s="6">
        <v>0</v>
      </c>
      <c r="K210" s="4" t="s">
        <v>413</v>
      </c>
      <c r="L210" s="4" t="s">
        <v>580</v>
      </c>
      <c r="M210" s="27" t="str">
        <f>IF(ISBLANK(A210),L210, CONCATENATE(L210,"_",A210))</f>
        <v>breakline</v>
      </c>
      <c r="N210" s="27"/>
      <c r="O210" s="27" t="str">
        <f>IF(ISBLANK(A210),(CONCATENATE("''Level_Name'' = '",E210,"' AND ''Level'' = '",F210,"' AND ''Color'' = '",G210,"' AND ''Linetype'' = '",H210,"' AND ''LineWt''= '",J210,"'")),(CONCATENATE("''Level_Name'' = '",E210,"' AND ''Level'' = '",F210,"' AND ''Color'' = '",G210,"' AND ''Linetype'' = '",H210,"' AND ''LineWt''= '",J210,"' AND ''RefName'' = '",A210,"'")))</f>
        <v>''Level_Name'' = 'VA_DTM_BRKL' AND ''Level'' = '52' AND ''Color'' = '6' AND ''Linetype'' = 'Solid' AND ''LineWt''= '0'</v>
      </c>
      <c r="U210" s="8" t="s">
        <v>705</v>
      </c>
      <c r="V210" s="2" t="s">
        <v>706</v>
      </c>
      <c r="W210" s="25" t="s">
        <v>712</v>
      </c>
      <c r="X210" s="25" t="s">
        <v>707</v>
      </c>
      <c r="Y210" s="26" t="s">
        <v>708</v>
      </c>
      <c r="Z210" s="26" t="s">
        <v>709</v>
      </c>
      <c r="AA210" s="26" t="s">
        <v>710</v>
      </c>
      <c r="AB210" s="26" t="s">
        <v>711</v>
      </c>
    </row>
    <row r="211" spans="1:28" ht="12.75" customHeight="1" x14ac:dyDescent="0.2">
      <c r="A211" s="21"/>
      <c r="B211" s="14" t="s">
        <v>240</v>
      </c>
      <c r="C211" s="13" t="s">
        <v>350</v>
      </c>
      <c r="D211" s="4" t="s">
        <v>438</v>
      </c>
      <c r="E211" s="4" t="s">
        <v>395</v>
      </c>
      <c r="F211" s="12">
        <v>23</v>
      </c>
      <c r="G211" s="12">
        <v>7</v>
      </c>
      <c r="H211" s="9" t="str">
        <f>IF(ISBLANK(I211),"No Value",IF(I211=0,"Solid",IF(I211=1,"Dotted",IF(I211=2,"Medium-Dashed",IF(I211=3,"LongDashed",IF(I211=4,"LongDashed Dot Dot",IF(I211=6,"Medium-Dashed Dot Dot",IF(I211=7,"Solid Medium-Dashed" ))))))))</f>
        <v>Medium-Dashed</v>
      </c>
      <c r="I211" s="12">
        <v>2</v>
      </c>
      <c r="J211" s="6">
        <v>1</v>
      </c>
      <c r="K211" s="4" t="s">
        <v>39</v>
      </c>
      <c r="L211" s="4" t="s">
        <v>54</v>
      </c>
      <c r="M211" s="27" t="str">
        <f>IF(ISBLANK(A211),L211, CONCATENATE(L211,"_",A211))</f>
        <v>road_centerline</v>
      </c>
      <c r="N211" s="27"/>
      <c r="O211" s="27" t="str">
        <f>IF(ISBLANK(A211),(CONCATENATE("''Level_Name'' = '",E211,"' AND ''Level'' = '",F211,"' AND ''Color'' = '",G211,"' AND ''Linetype'' = '",H211,"' AND ''LineWt''= '",J211,"'")),(CONCATENATE("''Level_Name'' = '",E211,"' AND ''Level'' = '",F211,"' AND ''Color'' = '",G211,"' AND ''Linetype'' = '",H211,"' AND ''LineWt''= '",J211,"' AND ''RefName'' = '",A211,"'")))</f>
        <v>''Level_Name'' = 'VA_ROAD_STRI' AND ''Level'' = '23' AND ''Color'' = '7' AND ''Linetype'' = 'Medium-Dashed' AND ''LineWt''= '1'</v>
      </c>
      <c r="P211" s="4" t="s">
        <v>680</v>
      </c>
      <c r="Q211" s="4" t="s">
        <v>679</v>
      </c>
      <c r="T211" s="4" t="s">
        <v>653</v>
      </c>
      <c r="U211" s="8" t="s">
        <v>705</v>
      </c>
      <c r="V211" s="2" t="s">
        <v>706</v>
      </c>
      <c r="W211" s="25" t="s">
        <v>712</v>
      </c>
      <c r="X211" s="25" t="s">
        <v>707</v>
      </c>
      <c r="Y211" s="26" t="s">
        <v>708</v>
      </c>
      <c r="Z211" s="26" t="s">
        <v>709</v>
      </c>
      <c r="AA211" s="26" t="s">
        <v>710</v>
      </c>
      <c r="AB211" s="26" t="s">
        <v>711</v>
      </c>
    </row>
    <row r="212" spans="1:28" ht="12.75" customHeight="1" x14ac:dyDescent="0.2">
      <c r="B212" s="14" t="s">
        <v>240</v>
      </c>
      <c r="C212" s="13" t="s">
        <v>350</v>
      </c>
      <c r="D212" s="4" t="s">
        <v>439</v>
      </c>
      <c r="E212" s="4" t="s">
        <v>395</v>
      </c>
      <c r="F212" s="12">
        <v>23</v>
      </c>
      <c r="G212" s="12">
        <v>7</v>
      </c>
      <c r="H212" s="9" t="str">
        <f>IF(ISBLANK(I212),"No Value",IF(I212=0,"Solid",IF(I212=1,"Dotted",IF(I212=2,"Medium-Dashed",IF(I212=3,"LongDashed",IF(I212=4,"LongDashed Dot Dot",IF(I212=6,"Medium-Dashed Dot Dot",IF(I212=7,"Solid Medium-Dashed" ))))))))</f>
        <v>Dotted</v>
      </c>
      <c r="I212" s="12">
        <v>1</v>
      </c>
      <c r="J212" s="6">
        <v>1</v>
      </c>
      <c r="K212" s="4" t="s">
        <v>39</v>
      </c>
      <c r="L212" s="8" t="s">
        <v>54</v>
      </c>
      <c r="M212" s="27" t="str">
        <f>IF(ISBLANK(A212),L212, CONCATENATE(L212,"_",A212))</f>
        <v>road_centerline</v>
      </c>
      <c r="N212" s="27"/>
      <c r="O212" s="27" t="str">
        <f>IF(ISBLANK(A212),(CONCATENATE("''Level_Name'' = '",E212,"' AND ''Level'' = '",F212,"' AND ''Color'' = '",G212,"' AND ''Linetype'' = '",H212,"' AND ''LineWt''= '",J212,"'")),(CONCATENATE("''Level_Name'' = '",E212,"' AND ''Level'' = '",F212,"' AND ''Color'' = '",G212,"' AND ''Linetype'' = '",H212,"' AND ''LineWt''= '",J212,"' AND ''RefName'' = '",A212,"'")))</f>
        <v>''Level_Name'' = 'VA_ROAD_STRI' AND ''Level'' = '23' AND ''Color'' = '7' AND ''Linetype'' = 'Dotted' AND ''LineWt''= '1'</v>
      </c>
      <c r="P212" s="8" t="s">
        <v>680</v>
      </c>
      <c r="Q212" s="8" t="s">
        <v>679</v>
      </c>
      <c r="R212" s="8"/>
      <c r="S212" s="8"/>
      <c r="T212" s="4" t="s">
        <v>654</v>
      </c>
      <c r="U212" s="8" t="s">
        <v>705</v>
      </c>
      <c r="V212" s="2" t="s">
        <v>706</v>
      </c>
      <c r="W212" s="25" t="s">
        <v>712</v>
      </c>
      <c r="X212" s="25" t="s">
        <v>707</v>
      </c>
      <c r="Y212" s="26" t="s">
        <v>708</v>
      </c>
      <c r="Z212" s="26" t="s">
        <v>709</v>
      </c>
      <c r="AA212" s="26" t="s">
        <v>710</v>
      </c>
      <c r="AB212" s="26" t="s">
        <v>711</v>
      </c>
    </row>
    <row r="213" spans="1:28" ht="12.75" customHeight="1" x14ac:dyDescent="0.2">
      <c r="B213" s="14" t="s">
        <v>240</v>
      </c>
      <c r="C213" s="13" t="s">
        <v>350</v>
      </c>
      <c r="D213" s="4" t="s">
        <v>642</v>
      </c>
      <c r="E213" s="4" t="s">
        <v>395</v>
      </c>
      <c r="F213" s="12">
        <v>23</v>
      </c>
      <c r="G213" s="12">
        <v>7</v>
      </c>
      <c r="H213" s="9" t="str">
        <f>IF(ISBLANK(I213),"No Value",IF(I213=0,"Solid",IF(I213=1,"Dotted",IF(I213=2,"Medium-Dashed",IF(I213=3,"LongDashed",IF(I213=4,"LongDashed Dot Dot",IF(I213=6,"Medium-Dashed Dot Dot",IF(I213=7,"Solid Medium-Dashed" ))))))))</f>
        <v>LongDashed</v>
      </c>
      <c r="I213" s="12">
        <v>3</v>
      </c>
      <c r="J213" s="6">
        <v>1</v>
      </c>
      <c r="K213" s="4" t="s">
        <v>39</v>
      </c>
      <c r="L213" s="8" t="s">
        <v>54</v>
      </c>
      <c r="M213" s="27" t="str">
        <f>IF(ISBLANK(A213),L213, CONCATENATE(L213,"_",A213))</f>
        <v>road_centerline</v>
      </c>
      <c r="N213" s="27"/>
      <c r="O213" s="27" t="str">
        <f>IF(ISBLANK(A213),(CONCATENATE("''Level_Name'' = '",E213,"' AND ''Level'' = '",F213,"' AND ''Color'' = '",G213,"' AND ''Linetype'' = '",H213,"' AND ''LineWt''= '",J213,"'")),(CONCATENATE("''Level_Name'' = '",E213,"' AND ''Level'' = '",F213,"' AND ''Color'' = '",G213,"' AND ''Linetype'' = '",H213,"' AND ''LineWt''= '",J213,"' AND ''RefName'' = '",A213,"'")))</f>
        <v>''Level_Name'' = 'VA_ROAD_STRI' AND ''Level'' = '23' AND ''Color'' = '7' AND ''Linetype'' = 'LongDashed' AND ''LineWt''= '1'</v>
      </c>
      <c r="P213" s="8" t="s">
        <v>680</v>
      </c>
      <c r="Q213" s="8" t="s">
        <v>679</v>
      </c>
      <c r="R213" s="8"/>
      <c r="S213" s="8"/>
      <c r="T213" s="4" t="s">
        <v>655</v>
      </c>
      <c r="U213" s="8" t="s">
        <v>705</v>
      </c>
      <c r="V213" s="2" t="s">
        <v>706</v>
      </c>
      <c r="W213" s="25" t="s">
        <v>712</v>
      </c>
      <c r="X213" s="25" t="s">
        <v>707</v>
      </c>
      <c r="Y213" s="26" t="s">
        <v>708</v>
      </c>
      <c r="Z213" s="26" t="s">
        <v>709</v>
      </c>
      <c r="AA213" s="26" t="s">
        <v>710</v>
      </c>
      <c r="AB213" s="26" t="s">
        <v>711</v>
      </c>
    </row>
    <row r="214" spans="1:28" ht="12.75" customHeight="1" x14ac:dyDescent="0.2">
      <c r="B214" s="14" t="s">
        <v>240</v>
      </c>
      <c r="C214" s="13" t="s">
        <v>350</v>
      </c>
      <c r="D214" s="4" t="s">
        <v>202</v>
      </c>
      <c r="E214" s="4" t="s">
        <v>400</v>
      </c>
      <c r="F214" s="12">
        <v>28</v>
      </c>
      <c r="G214" s="12">
        <v>7</v>
      </c>
      <c r="H214" s="9" t="b">
        <f>IF(ISBLANK(I214),"No Value",IF(I214=0,"Solid",IF(I214=1,"Dotted",IF(I214=2,"Medium-Dashed",IF(I214=3,"LongDashed",IF(I214=4,"LongDashed Dot Dot",IF(I214=6,"Medium-Dashed Dot Dot",IF(I214=7,"Solid Medium-Dashed" ))))))))</f>
        <v>0</v>
      </c>
      <c r="I214" s="12">
        <v>5</v>
      </c>
      <c r="J214" s="6">
        <v>1</v>
      </c>
      <c r="K214" s="4" t="s">
        <v>586</v>
      </c>
      <c r="L214" s="4" t="s">
        <v>201</v>
      </c>
      <c r="M214" s="27" t="str">
        <f>IF(ISBLANK(A214),L214, CONCATENATE(L214,"_",A214))</f>
        <v>pipeline_line</v>
      </c>
      <c r="N214" s="27"/>
      <c r="O214" s="27" t="str">
        <f>IF(ISBLANK(A214),(CONCATENATE("''Level_Name'' = '",E214,"' AND ''Level'' = '",F214,"' AND ''Color'' = '",G214,"' AND ''Linetype'' = '",H214,"' AND ''LineWt''= '",J214,"'")),(CONCATENATE("''Level_Name'' = '",E214,"' AND ''Level'' = '",F214,"' AND ''Color'' = '",G214,"' AND ''Linetype'' = '",H214,"' AND ''LineWt''= '",J214,"' AND ''RefName'' = '",A214,"'")))</f>
        <v>''Level_Name'' = 'VA_SITE_PIPE' AND ''Level'' = '28' AND ''Color'' = '7' AND ''Linetype'' = 'FALSE' AND ''LineWt''= '1'</v>
      </c>
      <c r="U214" s="8" t="s">
        <v>705</v>
      </c>
      <c r="V214" s="2" t="s">
        <v>706</v>
      </c>
      <c r="W214" s="25" t="s">
        <v>712</v>
      </c>
      <c r="X214" s="25" t="s">
        <v>707</v>
      </c>
      <c r="Y214" s="26" t="s">
        <v>708</v>
      </c>
      <c r="Z214" s="26" t="s">
        <v>709</v>
      </c>
      <c r="AA214" s="26" t="s">
        <v>710</v>
      </c>
      <c r="AB214" s="26" t="s">
        <v>711</v>
      </c>
    </row>
    <row r="215" spans="1:28" ht="12.75" customHeight="1" x14ac:dyDescent="0.2">
      <c r="A215" s="59"/>
      <c r="B215" s="14" t="s">
        <v>240</v>
      </c>
      <c r="C215" s="13" t="s">
        <v>350</v>
      </c>
      <c r="D215" s="4" t="s">
        <v>114</v>
      </c>
      <c r="E215" s="4" t="s">
        <v>408</v>
      </c>
      <c r="F215" s="9">
        <v>41</v>
      </c>
      <c r="G215" s="9">
        <v>7</v>
      </c>
      <c r="H215" s="9" t="str">
        <f>IF(ISBLANK(I215),"No Value",IF(I215=0,"Solid",IF(I215=1,"Dotted",IF(I215=2,"Medium-Dashed",IF(I215=3,"LongDashed",IF(I215=4,"LongDashed Dot Dot",IF(I215=6,"Medium-Dashed Dot Dot",IF(I215=7,"Solid Medium-Dashed" ))))))))</f>
        <v>Dotted</v>
      </c>
      <c r="I215" s="9">
        <v>1</v>
      </c>
      <c r="J215" s="6">
        <v>1</v>
      </c>
      <c r="K215" s="4" t="s">
        <v>418</v>
      </c>
      <c r="L215" s="4" t="s">
        <v>174</v>
      </c>
      <c r="M215" s="27" t="str">
        <f>IF(ISBLANK(A215),L215, CONCATENATE(L215,"_",A215))</f>
        <v>surface_water_course_centerline</v>
      </c>
      <c r="N215" s="27"/>
      <c r="O215" s="27" t="str">
        <f>IF(ISBLANK(A215),(CONCATENATE("''Level_Name'' = '",E215,"' AND ''Level'' = '",F215,"' AND ''Color'' = '",G215,"' AND ''Linetype'' = '",H215,"' AND ''LineWt''= '",J215,"'")),(CONCATENATE("''Level_Name'' = '",E215,"' AND ''Level'' = '",F215,"' AND ''Color'' = '",G215,"' AND ''Linetype'' = '",H215,"' AND ''LineWt''= '",J215,"' AND ''RefName'' = '",A215,"'")))</f>
        <v>''Level_Name'' = 'VA_SITE_WATR' AND ''Level'' = '41' AND ''Color'' = '7' AND ''Linetype'' = 'Dotted' AND ''LineWt''= '1'</v>
      </c>
      <c r="U215" s="8" t="s">
        <v>705</v>
      </c>
      <c r="V215" s="2" t="s">
        <v>706</v>
      </c>
      <c r="W215" s="25" t="s">
        <v>712</v>
      </c>
      <c r="X215" s="25" t="s">
        <v>707</v>
      </c>
      <c r="Y215" s="26" t="s">
        <v>708</v>
      </c>
      <c r="Z215" s="26" t="s">
        <v>709</v>
      </c>
      <c r="AA215" s="26" t="s">
        <v>710</v>
      </c>
      <c r="AB215" s="26" t="s">
        <v>711</v>
      </c>
    </row>
    <row r="216" spans="1:28" ht="12.75" customHeight="1" x14ac:dyDescent="0.2">
      <c r="A216" s="5"/>
      <c r="B216" s="13" t="s">
        <v>591</v>
      </c>
      <c r="C216" s="13" t="s">
        <v>366</v>
      </c>
      <c r="D216" s="5" t="s">
        <v>593</v>
      </c>
      <c r="E216" s="5" t="s">
        <v>594</v>
      </c>
      <c r="F216" s="6">
        <v>55</v>
      </c>
      <c r="G216" s="6">
        <v>7</v>
      </c>
      <c r="H216" s="9" t="str">
        <f>IF(ISBLANK(I216),"No Value",IF(I216=0,"Solid",IF(I216=1,"Dotted",IF(I216=2,"Medium-Dashed",IF(I216=3,"LongDashed",IF(I216=4,"LongDashed Dot Dot",IF(I216=6,"Medium-Dashed Dot Dot",IF(I216=7,"Solid Medium-Dashed" ))))))))</f>
        <v>Medium-Dashed Dot Dot</v>
      </c>
      <c r="I216" s="6">
        <v>6</v>
      </c>
      <c r="J216" s="6">
        <v>2</v>
      </c>
      <c r="K216" s="4" t="s">
        <v>413</v>
      </c>
      <c r="L216" s="4" t="s">
        <v>580</v>
      </c>
      <c r="M216" s="27" t="str">
        <f>IF(ISBLANK(A216),L216, CONCATENATE(L216,"_",A216))</f>
        <v>breakline</v>
      </c>
      <c r="N216" s="27"/>
      <c r="O216" s="27" t="str">
        <f>IF(ISBLANK(A216),(CONCATENATE("''Level_Name'' = '",E216,"' AND ''Level'' = '",F216,"' AND ''Color'' = '",G216,"' AND ''Linetype'' = '",H216,"' AND ''LineWt''= '",J216,"'")),(CONCATENATE("''Level_Name'' = '",E216,"' AND ''Level'' = '",F216,"' AND ''Color'' = '",G216,"' AND ''Linetype'' = '",H216,"' AND ''LineWt''= '",J216,"' AND ''RefName'' = '",A216,"'")))</f>
        <v>''Level_Name'' = 'VA_DTM_WATR' AND ''Level'' = '55' AND ''Color'' = '7' AND ''Linetype'' = 'Medium-Dashed Dot Dot' AND ''LineWt''= '2'</v>
      </c>
      <c r="U216" s="8" t="s">
        <v>705</v>
      </c>
      <c r="V216" s="2" t="s">
        <v>706</v>
      </c>
      <c r="W216" s="25" t="s">
        <v>712</v>
      </c>
      <c r="X216" s="25" t="s">
        <v>707</v>
      </c>
      <c r="Y216" s="26" t="s">
        <v>708</v>
      </c>
      <c r="Z216" s="26" t="s">
        <v>709</v>
      </c>
      <c r="AA216" s="26" t="s">
        <v>710</v>
      </c>
      <c r="AB216" s="26" t="s">
        <v>711</v>
      </c>
    </row>
    <row r="217" spans="1:28" ht="12.75" customHeight="1" x14ac:dyDescent="0.2">
      <c r="B217" s="14" t="s">
        <v>240</v>
      </c>
      <c r="C217" s="13" t="s">
        <v>350</v>
      </c>
      <c r="D217" s="4" t="s">
        <v>436</v>
      </c>
      <c r="E217" s="8" t="s">
        <v>684</v>
      </c>
      <c r="F217" s="12">
        <v>56</v>
      </c>
      <c r="G217" s="12">
        <v>7</v>
      </c>
      <c r="H217" s="9" t="str">
        <f>IF(ISBLANK(I217),"No Value",IF(I217=0,"Solid",IF(I217=1,"Dotted",IF(I217=2,"Medium-Dashed",IF(I217=3,"LongDashed",IF(I217=4,"LongDashed Dot Dot",IF(I217=6,"Medium-Dashed Dot Dot",IF(I217=7,"Solid Medium-Dashed" ))))))))</f>
        <v>Dotted</v>
      </c>
      <c r="I217" s="12">
        <v>1</v>
      </c>
      <c r="J217" s="12" t="s">
        <v>445</v>
      </c>
      <c r="K217" s="4" t="s">
        <v>38</v>
      </c>
      <c r="L217" s="4" t="s">
        <v>374</v>
      </c>
      <c r="M217" s="27" t="str">
        <f>IF(ISBLANK(A217),L217, CONCATENATE(L217,"_",A217))</f>
        <v>airfield_surface_centerline</v>
      </c>
      <c r="N217" s="27"/>
      <c r="O217" s="27" t="str">
        <f>IF(ISBLANK(A217),(CONCATENATE("''Level_Name'' = '",E217,"' AND ''Level'' = '",F217,"' AND ''Color'' = '",G217,"' AND ''Linetype'' = '",H217,"' AND ''LineWt''= '",J217,"'")),(CONCATENATE("''Level_Name'' = '",E217,"' AND ''Level'' = '",F217,"' AND ''Color'' = '",G217,"' AND ''Linetype'' = '",H217,"' AND ''LineWt''= '",J217,"' AND ''RefName'' = '",A217,"'")))</f>
        <v>''Level_Name'' = 'VA_SITE_LV56' AND ''Level'' = '56' AND ''Color'' = '7' AND ''Linetype'' = 'Dotted' AND ''LineWt''= '0-2'</v>
      </c>
      <c r="T217" s="4" t="s">
        <v>659</v>
      </c>
      <c r="U217" s="8" t="s">
        <v>705</v>
      </c>
      <c r="V217" s="2" t="s">
        <v>706</v>
      </c>
      <c r="W217" s="25" t="s">
        <v>712</v>
      </c>
      <c r="X217" s="25" t="s">
        <v>707</v>
      </c>
      <c r="Y217" s="26" t="s">
        <v>708</v>
      </c>
      <c r="Z217" s="26" t="s">
        <v>709</v>
      </c>
      <c r="AA217" s="26" t="s">
        <v>710</v>
      </c>
      <c r="AB217" s="26" t="s">
        <v>711</v>
      </c>
    </row>
    <row r="218" spans="1:28" ht="12.75" customHeight="1" x14ac:dyDescent="0.2">
      <c r="B218" s="14" t="s">
        <v>240</v>
      </c>
      <c r="C218" s="13" t="s">
        <v>350</v>
      </c>
      <c r="D218" s="4" t="s">
        <v>437</v>
      </c>
      <c r="E218" s="8" t="s">
        <v>684</v>
      </c>
      <c r="F218" s="12">
        <v>56</v>
      </c>
      <c r="G218" s="12">
        <v>7</v>
      </c>
      <c r="H218" s="9" t="str">
        <f>IF(ISBLANK(I218),"No Value",IF(I218=0,"Solid",IF(I218=1,"Dotted",IF(I218=2,"Medium-Dashed",IF(I218=3,"LongDashed",IF(I218=4,"LongDashed Dot Dot",IF(I218=6,"Medium-Dashed Dot Dot",IF(I218=7,"Solid Medium-Dashed" ))))))))</f>
        <v>Medium-Dashed</v>
      </c>
      <c r="I218" s="12">
        <v>2</v>
      </c>
      <c r="J218" s="12" t="s">
        <v>445</v>
      </c>
      <c r="K218" s="4" t="s">
        <v>38</v>
      </c>
      <c r="L218" s="4" t="s">
        <v>374</v>
      </c>
      <c r="M218" s="27" t="str">
        <f>IF(ISBLANK(A218),L218, CONCATENATE(L218,"_",A218))</f>
        <v>airfield_surface_centerline</v>
      </c>
      <c r="N218" s="27"/>
      <c r="O218" s="27" t="str">
        <f>IF(ISBLANK(A218),(CONCATENATE("''Level_Name'' = '",E218,"' AND ''Level'' = '",F218,"' AND ''Color'' = '",G218,"' AND ''Linetype'' = '",H218,"' AND ''LineWt''= '",J218,"'")),(CONCATENATE("''Level_Name'' = '",E218,"' AND ''Level'' = '",F218,"' AND ''Color'' = '",G218,"' AND ''Linetype'' = '",H218,"' AND ''LineWt''= '",J218,"' AND ''RefName'' = '",A218,"'")))</f>
        <v>''Level_Name'' = 'VA_SITE_LV56' AND ''Level'' = '56' AND ''Color'' = '7' AND ''Linetype'' = 'Medium-Dashed' AND ''LineWt''= '0-2'</v>
      </c>
      <c r="T218" s="4" t="s">
        <v>660</v>
      </c>
      <c r="U218" s="8" t="s">
        <v>705</v>
      </c>
      <c r="V218" s="2" t="s">
        <v>706</v>
      </c>
      <c r="W218" s="25" t="s">
        <v>712</v>
      </c>
      <c r="X218" s="25" t="s">
        <v>707</v>
      </c>
      <c r="Y218" s="26" t="s">
        <v>708</v>
      </c>
      <c r="Z218" s="26" t="s">
        <v>709</v>
      </c>
      <c r="AA218" s="26" t="s">
        <v>710</v>
      </c>
      <c r="AB218" s="26" t="s">
        <v>711</v>
      </c>
    </row>
    <row r="219" spans="1:28" ht="12.75" customHeight="1" x14ac:dyDescent="0.2">
      <c r="B219" s="14" t="s">
        <v>240</v>
      </c>
      <c r="C219" s="13" t="s">
        <v>350</v>
      </c>
      <c r="D219" s="4" t="s">
        <v>241</v>
      </c>
      <c r="E219" s="8" t="s">
        <v>684</v>
      </c>
      <c r="F219" s="12">
        <v>56</v>
      </c>
      <c r="G219" s="12">
        <v>7</v>
      </c>
      <c r="H219" s="9" t="str">
        <f>IF(ISBLANK(I219),"No Value",IF(I219=0,"Solid",IF(I219=1,"Dotted",IF(I219=2,"Medium-Dashed",IF(I219=3,"LongDashed",IF(I219=4,"LongDashed Dot Dot",IF(I219=6,"Medium-Dashed Dot Dot",IF(I219=7,"Solid Medium-Dashed" ))))))))</f>
        <v>Solid</v>
      </c>
      <c r="I219" s="12">
        <v>0</v>
      </c>
      <c r="J219" s="6">
        <v>1</v>
      </c>
      <c r="K219" s="4" t="s">
        <v>38</v>
      </c>
      <c r="L219" s="4" t="s">
        <v>55</v>
      </c>
      <c r="M219" s="27" t="str">
        <f>IF(ISBLANK(A219),L219, CONCATENATE(L219,"_",A219))</f>
        <v>airfield_surface_marking_line</v>
      </c>
      <c r="N219" s="27"/>
      <c r="O219" s="27" t="str">
        <f>IF(ISBLANK(A219),(CONCATENATE("''Level_Name'' = '",E219,"' AND ''Level'' = '",F219,"' AND ''Color'' = '",G219,"' AND ''Linetype'' = '",H219,"' AND ''LineWt''= '",J219,"'")),(CONCATENATE("''Level_Name'' = '",E219,"' AND ''Level'' = '",F219,"' AND ''Color'' = '",G219,"' AND ''Linetype'' = '",H219,"' AND ''LineWt''= '",J219,"' AND ''RefName'' = '",A219,"'")))</f>
        <v>''Level_Name'' = 'VA_SITE_LV56' AND ''Level'' = '56' AND ''Color'' = '7' AND ''Linetype'' = 'Solid' AND ''LineWt''= '1'</v>
      </c>
      <c r="P219" s="8" t="s">
        <v>680</v>
      </c>
      <c r="Q219" s="4" t="s">
        <v>683</v>
      </c>
      <c r="T219" s="4" t="s">
        <v>658</v>
      </c>
      <c r="U219" s="8" t="s">
        <v>705</v>
      </c>
      <c r="V219" s="2" t="s">
        <v>706</v>
      </c>
      <c r="W219" s="25" t="s">
        <v>712</v>
      </c>
      <c r="X219" s="25" t="s">
        <v>707</v>
      </c>
      <c r="Y219" s="26" t="s">
        <v>708</v>
      </c>
      <c r="Z219" s="26" t="s">
        <v>709</v>
      </c>
      <c r="AA219" s="26" t="s">
        <v>710</v>
      </c>
      <c r="AB219" s="26" t="s">
        <v>711</v>
      </c>
    </row>
    <row r="220" spans="1:28" ht="12.75" customHeight="1" x14ac:dyDescent="0.2">
      <c r="A220" s="5"/>
      <c r="B220" s="13" t="s">
        <v>320</v>
      </c>
      <c r="C220" s="13" t="s">
        <v>350</v>
      </c>
      <c r="D220" s="5" t="s">
        <v>450</v>
      </c>
      <c r="E220" s="4" t="s">
        <v>291</v>
      </c>
      <c r="F220" s="6">
        <v>16</v>
      </c>
      <c r="G220" s="6" t="s">
        <v>451</v>
      </c>
      <c r="H220" s="9" t="str">
        <f>IF(ISBLANK(I220),"No Value",IF(I220=0,"Solid",IF(I220=1,"Dotted",IF(I220=2,"Medium-Dashed",IF(I220=3,"LongDashed",IF(I220=4,"LongDashed Dot Dot",IF(I220=6,"Medium-Dashed Dot Dot",IF(I220=7,"Solid Medium-Dashed" ))))))))</f>
        <v>Solid</v>
      </c>
      <c r="I220" s="6">
        <v>0</v>
      </c>
      <c r="J220" s="6" t="s">
        <v>451</v>
      </c>
      <c r="K220" s="5"/>
      <c r="L220" s="5"/>
      <c r="M220" s="27">
        <f>IF(ISBLANK(A220),L220, CONCATENATE(L220,"_",A220))</f>
        <v>0</v>
      </c>
      <c r="N220" s="27"/>
      <c r="O220" s="27" t="str">
        <f>CONCATENATE("''Level_Name'' = '",E220,"' AND ''Level'' = '",F220,"' AND ''Linetype'' = '",H220,"'")</f>
        <v>''Level_Name'' = 'VA_SITE_MISC' AND ''Level'' = '16' AND ''Linetype'' = 'Solid'</v>
      </c>
      <c r="P220" s="5"/>
      <c r="Q220" s="5"/>
      <c r="R220" s="5"/>
      <c r="S220" s="5"/>
      <c r="T220" s="4" t="s">
        <v>459</v>
      </c>
      <c r="U220" s="8" t="s">
        <v>705</v>
      </c>
      <c r="V220" s="2" t="s">
        <v>706</v>
      </c>
      <c r="W220" s="25" t="s">
        <v>712</v>
      </c>
      <c r="X220" s="25" t="s">
        <v>707</v>
      </c>
      <c r="Y220" s="26" t="s">
        <v>708</v>
      </c>
      <c r="Z220" s="26" t="s">
        <v>709</v>
      </c>
      <c r="AA220" s="26" t="s">
        <v>710</v>
      </c>
      <c r="AB220" s="26" t="s">
        <v>711</v>
      </c>
    </row>
    <row r="221" spans="1:28" ht="12.75" customHeight="1" x14ac:dyDescent="0.2">
      <c r="A221" s="5"/>
      <c r="B221" s="14" t="s">
        <v>240</v>
      </c>
      <c r="C221" s="13" t="s">
        <v>366</v>
      </c>
      <c r="D221" s="2" t="s">
        <v>573</v>
      </c>
      <c r="E221" s="46" t="s">
        <v>550</v>
      </c>
      <c r="F221" s="6">
        <v>65</v>
      </c>
      <c r="G221" s="3" t="s">
        <v>558</v>
      </c>
      <c r="H221" s="9" t="b">
        <f>IF(ISBLANK(I221),"No Value",IF(I221=0,"Solid",IF(I221=1,"Dotted",IF(I221=2,"Medium-Dashed",IF(I221=3,"LongDashed",IF(I221=4,"LongDashed Dot Dot",IF(I221=6,"Medium-Dashed Dot Dot",IF(I221=7,"Solid Medium-Dashed" ))))))))</f>
        <v>0</v>
      </c>
      <c r="I221" s="3" t="s">
        <v>558</v>
      </c>
      <c r="J221" s="3" t="s">
        <v>557</v>
      </c>
      <c r="K221" s="5" t="s">
        <v>583</v>
      </c>
      <c r="L221" s="5" t="s">
        <v>178</v>
      </c>
      <c r="M221" s="27" t="str">
        <f>IF(ISBLANK(A221),L221, CONCATENATE(L221,"_",A221))</f>
        <v>elevation_contour_line</v>
      </c>
      <c r="N221" s="27"/>
      <c r="O221" s="27" t="str">
        <f>CONCATENATE("''Level_Name'' = '",E221,"' AND'' Level'' ='",F221,"' AND ''Color'' ='",G221,"' AND ''Linetype'' = '",H221,"' AND ''LineWt''='",J221,"'")</f>
        <v>''Level_Name'' = 'VA-TOPO-MAJR-DEPR ' AND'' Level'' ='65' AND ''Color'' ='0/BL' AND ''Linetype'' = 'FALSE' AND ''LineWt''='2/BL'</v>
      </c>
      <c r="P221" s="5"/>
      <c r="Q221" s="5"/>
      <c r="R221" s="5"/>
      <c r="S221" s="5"/>
      <c r="T221" s="43" t="s">
        <v>564</v>
      </c>
      <c r="U221" s="8" t="s">
        <v>705</v>
      </c>
      <c r="V221" s="2" t="s">
        <v>706</v>
      </c>
      <c r="W221" s="25" t="s">
        <v>712</v>
      </c>
      <c r="X221" s="25" t="s">
        <v>707</v>
      </c>
      <c r="Y221" s="26" t="s">
        <v>708</v>
      </c>
      <c r="Z221" s="26" t="s">
        <v>709</v>
      </c>
      <c r="AA221" s="26" t="s">
        <v>710</v>
      </c>
      <c r="AB221" s="26" t="s">
        <v>711</v>
      </c>
    </row>
    <row r="222" spans="1:28" ht="12.75" customHeight="1" x14ac:dyDescent="0.2">
      <c r="A222" s="5"/>
      <c r="B222" s="14" t="s">
        <v>240</v>
      </c>
      <c r="C222" s="13" t="s">
        <v>366</v>
      </c>
      <c r="D222" s="2" t="s">
        <v>574</v>
      </c>
      <c r="E222" s="46" t="s">
        <v>551</v>
      </c>
      <c r="F222" s="6">
        <v>66</v>
      </c>
      <c r="G222" s="3" t="s">
        <v>558</v>
      </c>
      <c r="H222" s="9" t="b">
        <f>IF(ISBLANK(I222),"No Value",IF(I222=0,"Solid",IF(I222=1,"Dotted",IF(I222=2,"Medium-Dashed",IF(I222=3,"LongDashed",IF(I222=4,"LongDashed Dot Dot",IF(I222=6,"Medium-Dashed Dot Dot",IF(I222=7,"Solid Medium-Dashed" ))))))))</f>
        <v>0</v>
      </c>
      <c r="I222" s="3" t="s">
        <v>558</v>
      </c>
      <c r="J222" s="3" t="s">
        <v>558</v>
      </c>
      <c r="K222" s="5" t="s">
        <v>583</v>
      </c>
      <c r="L222" s="5" t="s">
        <v>178</v>
      </c>
      <c r="M222" s="27" t="str">
        <f>IF(ISBLANK(A222),L222, CONCATENATE(L222,"_",A222))</f>
        <v>elevation_contour_line</v>
      </c>
      <c r="N222" s="27"/>
      <c r="O222" s="27" t="str">
        <f>CONCATENATE("''Level_Name'' = '",E222,"' AND'' Level'' ='",F222,"' AND ''Color'' ='",G222,"' AND ''Linetype'' = '",H222,"' AND ''LineWt''='",J222,"'")</f>
        <v>''Level_Name'' = 'VA-TOPO-MINR-DEPR ' AND'' Level'' ='66' AND ''Color'' ='0/BL' AND ''Linetype'' = 'FALSE' AND ''LineWt''='0/BL'</v>
      </c>
      <c r="P222" s="5"/>
      <c r="Q222" s="5"/>
      <c r="R222" s="5"/>
      <c r="S222" s="5"/>
      <c r="T222" s="43" t="s">
        <v>565</v>
      </c>
      <c r="U222" s="8" t="s">
        <v>705</v>
      </c>
      <c r="V222" s="2" t="s">
        <v>706</v>
      </c>
      <c r="W222" s="25" t="s">
        <v>712</v>
      </c>
      <c r="X222" s="25" t="s">
        <v>707</v>
      </c>
      <c r="Y222" s="26" t="s">
        <v>708</v>
      </c>
      <c r="Z222" s="26" t="s">
        <v>709</v>
      </c>
      <c r="AA222" s="26" t="s">
        <v>710</v>
      </c>
      <c r="AB222" s="26" t="s">
        <v>711</v>
      </c>
    </row>
    <row r="223" spans="1:28" ht="12.75" customHeight="1" x14ac:dyDescent="0.2">
      <c r="A223" s="5"/>
      <c r="B223" s="14" t="s">
        <v>240</v>
      </c>
      <c r="C223" s="13" t="s">
        <v>366</v>
      </c>
      <c r="D223" s="2" t="s">
        <v>577</v>
      </c>
      <c r="E223" s="46" t="s">
        <v>554</v>
      </c>
      <c r="F223" s="6">
        <v>69</v>
      </c>
      <c r="G223" s="3" t="s">
        <v>558</v>
      </c>
      <c r="H223" s="9" t="b">
        <f>IF(ISBLANK(I223),"No Value",IF(I223=0,"Solid",IF(I223=1,"Dotted",IF(I223=2,"Medium-Dashed",IF(I223=3,"LongDashed",IF(I223=4,"LongDashed Dot Dot",IF(I223=6,"Medium-Dashed Dot Dot",IF(I223=7,"Solid Medium-Dashed" ))))))))</f>
        <v>0</v>
      </c>
      <c r="I223" s="3" t="s">
        <v>556</v>
      </c>
      <c r="J223" s="3" t="s">
        <v>557</v>
      </c>
      <c r="K223" s="5" t="s">
        <v>583</v>
      </c>
      <c r="L223" s="5" t="s">
        <v>178</v>
      </c>
      <c r="M223" s="27" t="str">
        <f>IF(ISBLANK(A223),L223, CONCATENATE(L223,"_",A223))</f>
        <v>elevation_contour_line</v>
      </c>
      <c r="N223" s="27"/>
      <c r="O223" s="27" t="str">
        <f>CONCATENATE("''Level_Name'' = '",E223,"' AND'' Level'' ='",F223,"' AND ''Color'' ='",G223,"' AND ''Linetype'' = '",H223,"' AND ''LineWt''='",J223,"'")</f>
        <v>''Level_Name'' = 'VA-TOPO-MAJR-DEPO ' AND'' Level'' ='69' AND ''Color'' ='0/BL' AND ''Linetype'' = 'FALSE' AND ''LineWt''='2/BL'</v>
      </c>
      <c r="P223" s="5"/>
      <c r="Q223" s="5"/>
      <c r="R223" s="5"/>
      <c r="S223" s="5"/>
      <c r="T223" s="43" t="s">
        <v>568</v>
      </c>
      <c r="U223" s="8" t="s">
        <v>705</v>
      </c>
      <c r="V223" s="2" t="s">
        <v>706</v>
      </c>
      <c r="W223" s="25" t="s">
        <v>712</v>
      </c>
      <c r="X223" s="25" t="s">
        <v>707</v>
      </c>
      <c r="Y223" s="26" t="s">
        <v>708</v>
      </c>
      <c r="Z223" s="26" t="s">
        <v>709</v>
      </c>
      <c r="AA223" s="26" t="s">
        <v>710</v>
      </c>
      <c r="AB223" s="26" t="s">
        <v>711</v>
      </c>
    </row>
    <row r="224" spans="1:28" ht="12.75" customHeight="1" x14ac:dyDescent="0.2">
      <c r="A224" s="5"/>
      <c r="B224" s="14" t="s">
        <v>240</v>
      </c>
      <c r="C224" s="13" t="s">
        <v>366</v>
      </c>
      <c r="D224" s="2" t="s">
        <v>578</v>
      </c>
      <c r="E224" s="46" t="s">
        <v>555</v>
      </c>
      <c r="F224" s="6">
        <v>70</v>
      </c>
      <c r="G224" s="3" t="s">
        <v>558</v>
      </c>
      <c r="H224" s="9" t="b">
        <f>IF(ISBLANK(I224),"No Value",IF(I224=0,"Solid",IF(I224=1,"Dotted",IF(I224=2,"Medium-Dashed",IF(I224=3,"LongDashed",IF(I224=4,"LongDashed Dot Dot",IF(I224=6,"Medium-Dashed Dot Dot",IF(I224=7,"Solid Medium-Dashed" ))))))))</f>
        <v>0</v>
      </c>
      <c r="I224" s="3" t="s">
        <v>556</v>
      </c>
      <c r="J224" s="3" t="s">
        <v>558</v>
      </c>
      <c r="K224" s="5" t="s">
        <v>583</v>
      </c>
      <c r="L224" s="5" t="s">
        <v>178</v>
      </c>
      <c r="M224" s="27" t="str">
        <f>IF(ISBLANK(A224),L224, CONCATENATE(L224,"_",A224))</f>
        <v>elevation_contour_line</v>
      </c>
      <c r="N224" s="27"/>
      <c r="O224" s="27" t="str">
        <f>CONCATENATE("''Level_Name'' = '",E224,"' AND'' Level'' ='",F224,"' AND ''Color'' ='",G224,"' AND ''Linetype'' = '",H224,"' AND ''LineWt''='",J224,"'")</f>
        <v>''Level_Name'' = 'VA-TOPO-MINR-DEPO ' AND'' Level'' ='70' AND ''Color'' ='0/BL' AND ''Linetype'' = 'FALSE' AND ''LineWt''='0/BL'</v>
      </c>
      <c r="P224" s="5"/>
      <c r="Q224" s="5"/>
      <c r="R224" s="5"/>
      <c r="S224" s="5"/>
      <c r="T224" s="43" t="s">
        <v>569</v>
      </c>
      <c r="U224" s="8" t="s">
        <v>705</v>
      </c>
      <c r="V224" s="2" t="s">
        <v>706</v>
      </c>
      <c r="W224" s="25" t="s">
        <v>712</v>
      </c>
      <c r="X224" s="25" t="s">
        <v>707</v>
      </c>
      <c r="Y224" s="26" t="s">
        <v>708</v>
      </c>
      <c r="Z224" s="26" t="s">
        <v>709</v>
      </c>
      <c r="AA224" s="26" t="s">
        <v>710</v>
      </c>
      <c r="AB224" s="26" t="s">
        <v>711</v>
      </c>
    </row>
    <row r="225" spans="1:28" ht="12.75" customHeight="1" x14ac:dyDescent="0.2">
      <c r="A225" s="23"/>
      <c r="B225" s="14" t="s">
        <v>240</v>
      </c>
      <c r="C225" s="13" t="s">
        <v>366</v>
      </c>
      <c r="D225" s="2" t="s">
        <v>571</v>
      </c>
      <c r="E225" s="8" t="s">
        <v>549</v>
      </c>
      <c r="F225" s="6">
        <v>46</v>
      </c>
      <c r="G225" s="3" t="s">
        <v>557</v>
      </c>
      <c r="H225" s="9" t="b">
        <f>IF(ISBLANK(I225),"No Value",IF(I225=0,"Solid",IF(I225=1,"Dotted",IF(I225=2,"Medium-Dashed",IF(I225=3,"LongDashed",IF(I225=4,"LongDashed Dot Dot",IF(I225=6,"Medium-Dashed Dot Dot",IF(I225=7,"Solid Medium-Dashed" ))))))))</f>
        <v>0</v>
      </c>
      <c r="I225" s="3" t="s">
        <v>558</v>
      </c>
      <c r="J225" s="3" t="s">
        <v>558</v>
      </c>
      <c r="K225" s="5" t="s">
        <v>583</v>
      </c>
      <c r="L225" s="5" t="s">
        <v>178</v>
      </c>
      <c r="M225" s="27" t="str">
        <f>IF(ISBLANK(A225),L225, CONCATENATE(L225,"_",A225))</f>
        <v>elevation_contour_line</v>
      </c>
      <c r="N225" s="27"/>
      <c r="O225" s="27" t="str">
        <f>CONCATENATE("''Level_Name'' = '",E225,"' AND'' Level'' ='",F225,"' AND ''Color'' ='",G225,"' AND ''Linetype'' = '",H225,"' AND ''LineWt''='",J225,"'")</f>
        <v>''Level_Name'' = 'VA-TOPO-MINR ' AND'' Level'' ='46' AND ''Color'' ='2/BL' AND ''Linetype'' = 'FALSE' AND ''LineWt''='0/BL'</v>
      </c>
      <c r="P225" s="5"/>
      <c r="Q225" s="5"/>
      <c r="R225" s="5"/>
      <c r="S225" s="5"/>
      <c r="T225" s="43" t="s">
        <v>563</v>
      </c>
      <c r="U225" s="8" t="s">
        <v>705</v>
      </c>
      <c r="V225" s="2" t="s">
        <v>706</v>
      </c>
      <c r="W225" s="25" t="s">
        <v>712</v>
      </c>
      <c r="X225" s="25" t="s">
        <v>707</v>
      </c>
      <c r="Y225" s="26" t="s">
        <v>708</v>
      </c>
      <c r="Z225" s="26" t="s">
        <v>709</v>
      </c>
      <c r="AA225" s="26" t="s">
        <v>710</v>
      </c>
      <c r="AB225" s="26" t="s">
        <v>711</v>
      </c>
    </row>
    <row r="226" spans="1:28" ht="12.75" customHeight="1" x14ac:dyDescent="0.2">
      <c r="A226" s="5"/>
      <c r="B226" s="14" t="s">
        <v>240</v>
      </c>
      <c r="C226" s="13" t="s">
        <v>366</v>
      </c>
      <c r="D226" s="2" t="s">
        <v>576</v>
      </c>
      <c r="E226" s="46" t="s">
        <v>552</v>
      </c>
      <c r="F226" s="6">
        <v>68</v>
      </c>
      <c r="G226" s="3" t="s">
        <v>557</v>
      </c>
      <c r="H226" s="9" t="b">
        <f>IF(ISBLANK(I226),"No Value",IF(I226=0,"Solid",IF(I226=1,"Dotted",IF(I226=2,"Medium-Dashed",IF(I226=3,"LongDashed",IF(I226=4,"LongDashed Dot Dot",IF(I226=6,"Medium-Dashed Dot Dot",IF(I226=7,"Solid Medium-Dashed" ))))))))</f>
        <v>0</v>
      </c>
      <c r="I226" s="3" t="s">
        <v>556</v>
      </c>
      <c r="J226" s="3" t="s">
        <v>558</v>
      </c>
      <c r="K226" s="5" t="s">
        <v>583</v>
      </c>
      <c r="L226" s="5" t="s">
        <v>178</v>
      </c>
      <c r="M226" s="27" t="str">
        <f>IF(ISBLANK(A226),L226, CONCATENATE(L226,"_",A226))</f>
        <v>elevation_contour_line</v>
      </c>
      <c r="N226" s="27"/>
      <c r="O226" s="27" t="str">
        <f>CONCATENATE("''Level_Name'' = '",E226,"' AND'' Level'' ='",F226,"' AND ''Color'' ='",G226,"' AND ''Linetype'' = '",H226,"' AND ''LineWt''='",J226,"'")</f>
        <v>''Level_Name'' = 'VA-TOPO-MINR-OBSC ' AND'' Level'' ='68' AND ''Color'' ='2/BL' AND ''Linetype'' = 'FALSE' AND ''LineWt''='0/BL'</v>
      </c>
      <c r="P226" s="5"/>
      <c r="Q226" s="5"/>
      <c r="R226" s="5"/>
      <c r="S226" s="5"/>
      <c r="T226" s="43" t="s">
        <v>567</v>
      </c>
      <c r="U226" s="8" t="s">
        <v>705</v>
      </c>
      <c r="V226" s="2" t="s">
        <v>706</v>
      </c>
      <c r="W226" s="25" t="s">
        <v>712</v>
      </c>
      <c r="X226" s="25" t="s">
        <v>707</v>
      </c>
      <c r="Y226" s="26" t="s">
        <v>708</v>
      </c>
      <c r="Z226" s="26" t="s">
        <v>709</v>
      </c>
      <c r="AA226" s="26" t="s">
        <v>710</v>
      </c>
      <c r="AB226" s="26" t="s">
        <v>711</v>
      </c>
    </row>
    <row r="227" spans="1:28" ht="12.75" customHeight="1" x14ac:dyDescent="0.2">
      <c r="A227" s="5"/>
      <c r="B227" s="14" t="s">
        <v>240</v>
      </c>
      <c r="C227" s="13" t="s">
        <v>366</v>
      </c>
      <c r="D227" s="2" t="s">
        <v>572</v>
      </c>
      <c r="E227" s="8" t="s">
        <v>548</v>
      </c>
      <c r="F227" s="6">
        <v>45</v>
      </c>
      <c r="G227" s="3" t="s">
        <v>556</v>
      </c>
      <c r="H227" s="9" t="b">
        <f>IF(ISBLANK(I227),"No Value",IF(I227=0,"Solid",IF(I227=1,"Dotted",IF(I227=2,"Medium-Dashed",IF(I227=3,"LongDashed",IF(I227=4,"LongDashed Dot Dot",IF(I227=6,"Medium-Dashed Dot Dot",IF(I227=7,"Solid Medium-Dashed" ))))))))</f>
        <v>0</v>
      </c>
      <c r="I227" s="3" t="s">
        <v>558</v>
      </c>
      <c r="J227" s="3" t="s">
        <v>557</v>
      </c>
      <c r="K227" s="5" t="s">
        <v>583</v>
      </c>
      <c r="L227" s="5" t="s">
        <v>178</v>
      </c>
      <c r="M227" s="27" t="str">
        <f>IF(ISBLANK(A227),L227, CONCATENATE(L227,"_",A227))</f>
        <v>elevation_contour_line</v>
      </c>
      <c r="N227" s="27"/>
      <c r="O227" s="27" t="str">
        <f>CONCATENATE("''Level_Name'' = '",E227,"' AND'' Level'' ='",F227,"' AND ''Color'' ='",G227,"' AND ''Linetype'' = '",H227,"' AND ''LineWt''='",J227,"'")</f>
        <v>''Level_Name'' = 'VA-TOPO-MAJR ' AND'' Level'' ='45' AND ''Color'' ='3/BL' AND ''Linetype'' = 'FALSE' AND ''LineWt''='2/BL'</v>
      </c>
      <c r="P227" s="5"/>
      <c r="Q227" s="5"/>
      <c r="R227" s="5"/>
      <c r="S227" s="5"/>
      <c r="T227" s="43" t="s">
        <v>570</v>
      </c>
      <c r="U227" s="8" t="s">
        <v>705</v>
      </c>
      <c r="V227" s="2" t="s">
        <v>706</v>
      </c>
      <c r="W227" s="25" t="s">
        <v>712</v>
      </c>
      <c r="X227" s="25" t="s">
        <v>707</v>
      </c>
      <c r="Y227" s="26" t="s">
        <v>708</v>
      </c>
      <c r="Z227" s="26" t="s">
        <v>709</v>
      </c>
      <c r="AA227" s="26" t="s">
        <v>710</v>
      </c>
      <c r="AB227" s="26" t="s">
        <v>711</v>
      </c>
    </row>
    <row r="228" spans="1:28" ht="12.75" customHeight="1" x14ac:dyDescent="0.2">
      <c r="A228" s="58"/>
      <c r="B228" s="14" t="s">
        <v>240</v>
      </c>
      <c r="C228" s="13" t="s">
        <v>366</v>
      </c>
      <c r="D228" s="2" t="s">
        <v>575</v>
      </c>
      <c r="E228" s="46" t="s">
        <v>553</v>
      </c>
      <c r="F228" s="6">
        <v>67</v>
      </c>
      <c r="G228" s="3" t="s">
        <v>556</v>
      </c>
      <c r="H228" s="9" t="b">
        <f>IF(ISBLANK(I228),"No Value",IF(I228=0,"Solid",IF(I228=1,"Dotted",IF(I228=2,"Medium-Dashed",IF(I228=3,"LongDashed",IF(I228=4,"LongDashed Dot Dot",IF(I228=6,"Medium-Dashed Dot Dot",IF(I228=7,"Solid Medium-Dashed" ))))))))</f>
        <v>0</v>
      </c>
      <c r="I228" s="3" t="s">
        <v>556</v>
      </c>
      <c r="J228" s="3" t="s">
        <v>557</v>
      </c>
      <c r="K228" s="5" t="s">
        <v>583</v>
      </c>
      <c r="L228" s="5" t="s">
        <v>178</v>
      </c>
      <c r="M228" s="27" t="str">
        <f>IF(ISBLANK(A228),L228, CONCATENATE(L228,"_",A228))</f>
        <v>elevation_contour_line</v>
      </c>
      <c r="N228" s="27"/>
      <c r="O228" s="27" t="str">
        <f>CONCATENATE("''Level_Name'' = '",E228,"' AND'' Level'' ='",F228,"' AND ''Color'' ='",G228,"' AND ''Linetype'' = '",H228,"' AND ''LineWt''='",J228,"'")</f>
        <v>''Level_Name'' = 'VA-TOPO-MAJR-OBSC ' AND'' Level'' ='67' AND ''Color'' ='3/BL' AND ''Linetype'' = 'FALSE' AND ''LineWt''='2/BL'</v>
      </c>
      <c r="P228" s="5"/>
      <c r="Q228" s="5"/>
      <c r="R228" s="5"/>
      <c r="S228" s="5"/>
      <c r="T228" s="43" t="s">
        <v>566</v>
      </c>
      <c r="U228" s="8" t="s">
        <v>705</v>
      </c>
      <c r="V228" s="2" t="s">
        <v>706</v>
      </c>
      <c r="W228" s="25" t="s">
        <v>712</v>
      </c>
      <c r="X228" s="25" t="s">
        <v>707</v>
      </c>
      <c r="Y228" s="26" t="s">
        <v>708</v>
      </c>
      <c r="Z228" s="26" t="s">
        <v>709</v>
      </c>
      <c r="AA228" s="26" t="s">
        <v>710</v>
      </c>
      <c r="AB228" s="26" t="s">
        <v>711</v>
      </c>
    </row>
    <row r="229" spans="1:28" ht="12.75" customHeight="1" x14ac:dyDescent="0.2">
      <c r="A229" s="62"/>
      <c r="B229" s="14" t="s">
        <v>240</v>
      </c>
      <c r="C229" s="13" t="s">
        <v>350</v>
      </c>
      <c r="D229" s="4" t="s">
        <v>302</v>
      </c>
      <c r="E229" s="4" t="s">
        <v>290</v>
      </c>
      <c r="F229" s="12">
        <v>20</v>
      </c>
      <c r="G229" s="57" t="s">
        <v>685</v>
      </c>
      <c r="H229" s="9" t="str">
        <f>IF(ISBLANK(I229),"No Value",IF(I229=0,"Solid",IF(I229=1,"Dotted",IF(I229=2,"Medium-Dashed",IF(I229=3,"LongDashed",IF(I229=4,"LongDashed Dot Dot",IF(I229=6,"Medium-Dashed Dot Dot",IF(I229=7,"Solid Medium-Dashed" ))))))))</f>
        <v>Solid</v>
      </c>
      <c r="I229" s="12">
        <v>0</v>
      </c>
      <c r="J229" s="6">
        <v>0</v>
      </c>
      <c r="K229" s="4" t="s">
        <v>41</v>
      </c>
      <c r="L229" s="4" t="s">
        <v>57</v>
      </c>
      <c r="M229" s="27" t="str">
        <f>IF(ISBLANK(A229),L229, CONCATENATE(L229,"_",A229))</f>
        <v>wall_line</v>
      </c>
      <c r="N229" s="27"/>
      <c r="O229" s="27" t="str">
        <f>CONCATENATE("''Level_Name'' = '",E229,"' AND'' Level'' ='",F229,"' AND ''Color'' ='",G229,"' AND ''Linetype'' = '",H229,"' AND ''LineWt''='",J229,"'")</f>
        <v>''Level_Name'' = 'VA_SITE_RETA' AND'' Level'' ='20' AND ''Color'' ='4/2' AND ''Linetype'' = 'Solid' AND ''LineWt''='0'</v>
      </c>
      <c r="P229" s="4" t="s">
        <v>677</v>
      </c>
      <c r="Q229" s="4" t="s">
        <v>117</v>
      </c>
      <c r="T229" s="8" t="s">
        <v>686</v>
      </c>
      <c r="U229" s="8" t="s">
        <v>705</v>
      </c>
      <c r="V229" s="2" t="s">
        <v>706</v>
      </c>
      <c r="W229" s="25" t="s">
        <v>712</v>
      </c>
      <c r="X229" s="25" t="s">
        <v>707</v>
      </c>
      <c r="Y229" s="26" t="s">
        <v>708</v>
      </c>
      <c r="Z229" s="26" t="s">
        <v>709</v>
      </c>
      <c r="AA229" s="26" t="s">
        <v>710</v>
      </c>
      <c r="AB229" s="26" t="s">
        <v>711</v>
      </c>
    </row>
    <row r="230" spans="1:28" ht="12.75" customHeight="1" x14ac:dyDescent="0.2">
      <c r="A230" s="62"/>
      <c r="B230" s="14" t="s">
        <v>240</v>
      </c>
      <c r="C230" s="13" t="s">
        <v>350</v>
      </c>
      <c r="D230" s="4" t="s">
        <v>302</v>
      </c>
      <c r="E230" s="4" t="s">
        <v>290</v>
      </c>
      <c r="F230" s="12">
        <v>20</v>
      </c>
      <c r="G230" s="57" t="s">
        <v>685</v>
      </c>
      <c r="H230" s="9" t="str">
        <f>IF(ISBLANK(I230),"No Value",IF(I230=0,"Solid",IF(I230=1,"Dotted",IF(I230=2,"Medium-Dashed",IF(I230=3,"LongDashed",IF(I230=4,"LongDashed Dot Dot",IF(I230=6,"Medium-Dashed Dot Dot",IF(I230=7,"Solid Medium-Dashed" ))))))))</f>
        <v>Medium-Dashed</v>
      </c>
      <c r="I230" s="12">
        <v>2</v>
      </c>
      <c r="J230" s="6">
        <v>0</v>
      </c>
      <c r="K230" s="4" t="s">
        <v>41</v>
      </c>
      <c r="L230" s="4" t="s">
        <v>57</v>
      </c>
      <c r="M230" s="27" t="str">
        <f>IF(ISBLANK(A230),L230, CONCATENATE(L230,"_",A230))</f>
        <v>wall_line</v>
      </c>
      <c r="N230" s="27"/>
      <c r="O230" s="27" t="str">
        <f>CONCATENATE("''Level_Name'' = '",E230,"' AND'' Level'' ='",F230,"' AND ''Color'' ='",G230,"' AND ''Linetype'' = '",H230,"' AND ''LineWt''='",J230,"'")</f>
        <v>''Level_Name'' = 'VA_SITE_RETA' AND'' Level'' ='20' AND ''Color'' ='4/2' AND ''Linetype'' = 'Medium-Dashed' AND ''LineWt''='0'</v>
      </c>
      <c r="P230" s="4" t="s">
        <v>677</v>
      </c>
      <c r="Q230" s="4" t="s">
        <v>117</v>
      </c>
      <c r="T230" s="4" t="s">
        <v>304</v>
      </c>
      <c r="U230" s="8" t="s">
        <v>705</v>
      </c>
      <c r="V230" s="2" t="s">
        <v>706</v>
      </c>
      <c r="W230" s="25" t="s">
        <v>712</v>
      </c>
      <c r="X230" s="25" t="s">
        <v>707</v>
      </c>
      <c r="Y230" s="26" t="s">
        <v>708</v>
      </c>
      <c r="Z230" s="26" t="s">
        <v>709</v>
      </c>
      <c r="AA230" s="26" t="s">
        <v>710</v>
      </c>
      <c r="AB230" s="26" t="s">
        <v>711</v>
      </c>
    </row>
    <row r="231" spans="1:28" ht="12.75" customHeight="1" x14ac:dyDescent="0.2">
      <c r="A231" s="58"/>
      <c r="C231" s="13" t="s">
        <v>366</v>
      </c>
      <c r="D231" s="2" t="s">
        <v>561</v>
      </c>
      <c r="E231" s="8" t="s">
        <v>560</v>
      </c>
      <c r="F231" s="6">
        <v>49</v>
      </c>
      <c r="G231" s="3" t="s">
        <v>562</v>
      </c>
      <c r="H231" s="9" t="b">
        <f>IF(ISBLANK(I231),"No Value",IF(I231=0,"Solid",IF(I231=1,"Dotted",IF(I231=2,"Medium-Dashed",IF(I231=3,"LongDashed",IF(I231=4,"LongDashed Dot Dot",IF(I231=6,"Medium-Dashed Dot Dot",IF(I231=7,"Solid Medium-Dashed" ))))))))</f>
        <v>0</v>
      </c>
      <c r="I231" s="3" t="s">
        <v>558</v>
      </c>
      <c r="J231" s="3" t="s">
        <v>558</v>
      </c>
      <c r="K231" s="5"/>
      <c r="L231" s="5"/>
      <c r="M231" s="27">
        <f>IF(ISBLANK(A231),L231, CONCATENATE(L231,"_",A231))</f>
        <v>0</v>
      </c>
      <c r="N231" s="27"/>
      <c r="O231" s="27" t="str">
        <f>CONCATENATE("''Level_Name'' = '",E231,"' AND'' Level'' ='",F231,"' AND ''Color'' ='",G231,"' AND ''Linetype'' = '",H231,"' AND ''LineWt''='",J231,"'")</f>
        <v>''Level_Name'' = 'VA-TOPO-LABL ' AND'' Level'' ='49' AND ''Color'' ='4/BL' AND ''Linetype'' = 'FALSE' AND ''LineWt''='0/BL'</v>
      </c>
      <c r="P231" s="5"/>
      <c r="Q231" s="5"/>
      <c r="R231" s="5"/>
      <c r="S231" s="5"/>
      <c r="U231" s="8" t="s">
        <v>705</v>
      </c>
      <c r="V231" s="2" t="s">
        <v>706</v>
      </c>
      <c r="W231" s="25" t="s">
        <v>712</v>
      </c>
      <c r="X231" s="25" t="s">
        <v>707</v>
      </c>
      <c r="Y231" s="26" t="s">
        <v>708</v>
      </c>
      <c r="Z231" s="26" t="s">
        <v>709</v>
      </c>
      <c r="AA231" s="26" t="s">
        <v>710</v>
      </c>
      <c r="AB231" s="26" t="s">
        <v>711</v>
      </c>
    </row>
    <row r="232" spans="1:28" ht="12.75" customHeight="1" x14ac:dyDescent="0.2">
      <c r="A232" s="5"/>
      <c r="B232" s="14" t="s">
        <v>410</v>
      </c>
      <c r="C232" s="13" t="s">
        <v>350</v>
      </c>
      <c r="D232" s="5" t="s">
        <v>411</v>
      </c>
      <c r="E232" s="4" t="s">
        <v>284</v>
      </c>
      <c r="F232" s="7">
        <v>13</v>
      </c>
      <c r="G232" s="7"/>
      <c r="H232" s="9" t="str">
        <f>IF(ISBLANK(I232),"No Value",IF(I232=0,"Solid",IF(I232=1,"Dotted",IF(I232=2,"Medium-Dashed",IF(I232=3,"LongDashed",IF(I232=4,"LongDashed Dot Dot",IF(I232=6,"Medium-Dashed Dot Dot",IF(I232=7,"Solid Medium-Dashed" ))))))))</f>
        <v>No Value</v>
      </c>
      <c r="I232" s="7"/>
      <c r="J232" s="7"/>
      <c r="K232" s="4" t="s">
        <v>323</v>
      </c>
      <c r="L232" s="4" t="s">
        <v>368</v>
      </c>
      <c r="M232" s="27" t="str">
        <f>IF(ISBLANK(A232),L232, CONCATENATE(L232,"_",A232))</f>
        <v>tower_point</v>
      </c>
      <c r="N232" s="27"/>
      <c r="O232" s="27" t="str">
        <f>CONCATENATE("''Level_Name'' = '",E232,"' AND ''Level'' ='",F232,"'")</f>
        <v>''Level_Name'' = 'VA_BLDG_BLDG' AND ''Level'' ='13'</v>
      </c>
      <c r="U232" s="8" t="s">
        <v>705</v>
      </c>
      <c r="V232" s="2" t="s">
        <v>706</v>
      </c>
      <c r="W232" s="25" t="s">
        <v>712</v>
      </c>
      <c r="X232" s="25" t="s">
        <v>707</v>
      </c>
      <c r="Y232" s="26" t="s">
        <v>708</v>
      </c>
      <c r="Z232" s="26" t="s">
        <v>709</v>
      </c>
      <c r="AA232" s="26" t="s">
        <v>710</v>
      </c>
      <c r="AB232" s="26" t="s">
        <v>711</v>
      </c>
    </row>
    <row r="233" spans="1:28" ht="12.75" customHeight="1" x14ac:dyDescent="0.2">
      <c r="B233" s="14" t="s">
        <v>239</v>
      </c>
      <c r="C233" s="13" t="s">
        <v>350</v>
      </c>
      <c r="D233" s="4" t="s">
        <v>135</v>
      </c>
      <c r="E233" s="4" t="s">
        <v>401</v>
      </c>
      <c r="F233" s="10">
        <v>29</v>
      </c>
      <c r="G233" s="10"/>
      <c r="H233" s="9" t="str">
        <f>IF(ISBLANK(I233),"No Value",IF(I233=0,"Solid",IF(I233=1,"Dotted",IF(I233=2,"Medium-Dashed",IF(I233=3,"LongDashed",IF(I233=4,"LongDashed Dot Dot",IF(I233=6,"Medium-Dashed Dot Dot",IF(I233=7,"Solid Medium-Dashed" ))))))))</f>
        <v>No Value</v>
      </c>
      <c r="I233" s="10"/>
      <c r="J233" s="10"/>
      <c r="K233" s="2" t="s">
        <v>38</v>
      </c>
      <c r="L233" s="4" t="s">
        <v>97</v>
      </c>
      <c r="M233" s="27" t="str">
        <f>IF(ISBLANK(A233),L233, CONCATENATE(L233,"_",A233))</f>
        <v>airfield_light_point</v>
      </c>
      <c r="N233" s="27"/>
      <c r="O233" s="27" t="str">
        <f>CONCATENATE("''Level_Name'' = '",E233,"' AND ''Level'' ='",F233,"'")</f>
        <v>''Level_Name'' = 'VA_UTIL_LITP' AND ''Level'' ='29'</v>
      </c>
      <c r="U233" s="8" t="s">
        <v>705</v>
      </c>
      <c r="V233" s="2" t="s">
        <v>706</v>
      </c>
      <c r="W233" s="25" t="s">
        <v>712</v>
      </c>
      <c r="X233" s="25" t="s">
        <v>707</v>
      </c>
      <c r="Y233" s="26" t="s">
        <v>708</v>
      </c>
      <c r="Z233" s="26" t="s">
        <v>709</v>
      </c>
      <c r="AA233" s="26" t="s">
        <v>710</v>
      </c>
      <c r="AB233" s="26" t="s">
        <v>711</v>
      </c>
    </row>
    <row r="234" spans="1:28" ht="12.75" customHeight="1" x14ac:dyDescent="0.2">
      <c r="B234" s="14" t="s">
        <v>239</v>
      </c>
      <c r="C234" s="13" t="s">
        <v>350</v>
      </c>
      <c r="D234" s="4" t="s">
        <v>135</v>
      </c>
      <c r="E234" s="4" t="s">
        <v>401</v>
      </c>
      <c r="F234" s="10">
        <v>29</v>
      </c>
      <c r="G234" s="10"/>
      <c r="H234" s="9" t="str">
        <f>IF(ISBLANK(I234),"No Value",IF(I234=0,"Solid",IF(I234=1,"Dotted",IF(I234=2,"Medium-Dashed",IF(I234=3,"LongDashed",IF(I234=4,"LongDashed Dot Dot",IF(I234=6,"Medium-Dashed Dot Dot",IF(I234=7,"Solid Medium-Dashed" ))))))))</f>
        <v>No Value</v>
      </c>
      <c r="I234" s="10"/>
      <c r="J234" s="10"/>
      <c r="K234" s="2" t="s">
        <v>38</v>
      </c>
      <c r="L234" s="4" t="s">
        <v>97</v>
      </c>
      <c r="M234" s="27" t="str">
        <f>IF(ISBLANK(A234),L234, CONCATENATE(L234,"_",A234))</f>
        <v>airfield_light_point</v>
      </c>
      <c r="N234" s="27"/>
      <c r="O234" s="27" t="str">
        <f>CONCATENATE("''Level_Name'' = '",E234,"' AND ''Level'' ='",F234,"'")</f>
        <v>''Level_Name'' = 'VA_UTIL_LITP' AND ''Level'' ='29'</v>
      </c>
      <c r="U234" s="8" t="s">
        <v>705</v>
      </c>
      <c r="V234" s="2" t="s">
        <v>706</v>
      </c>
      <c r="W234" s="25" t="s">
        <v>712</v>
      </c>
      <c r="X234" s="25" t="s">
        <v>707</v>
      </c>
      <c r="Y234" s="26" t="s">
        <v>708</v>
      </c>
      <c r="Z234" s="26" t="s">
        <v>709</v>
      </c>
      <c r="AA234" s="26" t="s">
        <v>710</v>
      </c>
      <c r="AB234" s="26" t="s">
        <v>711</v>
      </c>
    </row>
    <row r="235" spans="1:28" ht="12.75" customHeight="1" x14ac:dyDescent="0.2">
      <c r="B235" s="14" t="s">
        <v>239</v>
      </c>
      <c r="C235" s="13" t="s">
        <v>350</v>
      </c>
      <c r="D235" s="4" t="s">
        <v>135</v>
      </c>
      <c r="E235" s="4" t="s">
        <v>401</v>
      </c>
      <c r="F235" s="10">
        <v>29</v>
      </c>
      <c r="G235" s="10"/>
      <c r="H235" s="9" t="str">
        <f>IF(ISBLANK(I235),"No Value",IF(I235=0,"Solid",IF(I235=1,"Dotted",IF(I235=2,"Medium-Dashed",IF(I235=3,"LongDashed",IF(I235=4,"LongDashed Dot Dot",IF(I235=6,"Medium-Dashed Dot Dot",IF(I235=7,"Solid Medium-Dashed" ))))))))</f>
        <v>No Value</v>
      </c>
      <c r="I235" s="10"/>
      <c r="J235" s="10"/>
      <c r="K235" s="2" t="s">
        <v>38</v>
      </c>
      <c r="L235" s="4" t="s">
        <v>97</v>
      </c>
      <c r="M235" s="27" t="str">
        <f>IF(ISBLANK(A235),L235, CONCATENATE(L235,"_",A235))</f>
        <v>airfield_light_point</v>
      </c>
      <c r="N235" s="27"/>
      <c r="O235" s="27" t="str">
        <f>CONCATENATE("''Level_Name'' = '",E235,"' AND ''Level'' ='",F235,"'")</f>
        <v>''Level_Name'' = 'VA_UTIL_LITP' AND ''Level'' ='29'</v>
      </c>
      <c r="U235" s="8" t="s">
        <v>705</v>
      </c>
      <c r="V235" s="2" t="s">
        <v>706</v>
      </c>
      <c r="W235" s="25" t="s">
        <v>712</v>
      </c>
      <c r="X235" s="25" t="s">
        <v>707</v>
      </c>
      <c r="Y235" s="26" t="s">
        <v>708</v>
      </c>
      <c r="Z235" s="26" t="s">
        <v>709</v>
      </c>
      <c r="AA235" s="26" t="s">
        <v>710</v>
      </c>
      <c r="AB235" s="26" t="s">
        <v>711</v>
      </c>
    </row>
    <row r="236" spans="1:28" ht="12.75" customHeight="1" x14ac:dyDescent="0.2">
      <c r="B236" s="14" t="s">
        <v>239</v>
      </c>
      <c r="C236" s="13" t="s">
        <v>350</v>
      </c>
      <c r="D236" s="4" t="s">
        <v>135</v>
      </c>
      <c r="E236" s="4" t="s">
        <v>401</v>
      </c>
      <c r="F236" s="10">
        <v>29</v>
      </c>
      <c r="G236" s="10"/>
      <c r="H236" s="9" t="str">
        <f>IF(ISBLANK(I236),"No Value",IF(I236=0,"Solid",IF(I236=1,"Dotted",IF(I236=2,"Medium-Dashed",IF(I236=3,"LongDashed",IF(I236=4,"LongDashed Dot Dot",IF(I236=6,"Medium-Dashed Dot Dot",IF(I236=7,"Solid Medium-Dashed" ))))))))</f>
        <v>No Value</v>
      </c>
      <c r="I236" s="10"/>
      <c r="J236" s="10"/>
      <c r="K236" s="2" t="s">
        <v>38</v>
      </c>
      <c r="L236" s="4" t="s">
        <v>97</v>
      </c>
      <c r="M236" s="27" t="str">
        <f>IF(ISBLANK(A236),L236, CONCATENATE(L236,"_",A236))</f>
        <v>airfield_light_point</v>
      </c>
      <c r="N236" s="27"/>
      <c r="O236" s="27" t="str">
        <f>CONCATENATE("''Level_Name'' = '",E236,"' AND ''Level'' ='",F236,"'")</f>
        <v>''Level_Name'' = 'VA_UTIL_LITP' AND ''Level'' ='29'</v>
      </c>
      <c r="U236" s="8" t="s">
        <v>705</v>
      </c>
      <c r="V236" s="2" t="s">
        <v>706</v>
      </c>
      <c r="W236" s="25" t="s">
        <v>712</v>
      </c>
      <c r="X236" s="25" t="s">
        <v>707</v>
      </c>
      <c r="Y236" s="26" t="s">
        <v>708</v>
      </c>
      <c r="Z236" s="26" t="s">
        <v>709</v>
      </c>
      <c r="AA236" s="26" t="s">
        <v>710</v>
      </c>
      <c r="AB236" s="26" t="s">
        <v>711</v>
      </c>
    </row>
    <row r="237" spans="1:28" ht="12.75" customHeight="1" x14ac:dyDescent="0.2">
      <c r="B237" s="14" t="s">
        <v>433</v>
      </c>
      <c r="C237" s="14" t="s">
        <v>350</v>
      </c>
      <c r="D237" s="4" t="s">
        <v>430</v>
      </c>
      <c r="F237" s="12">
        <v>60</v>
      </c>
      <c r="G237" s="12"/>
      <c r="H237" s="9" t="str">
        <f>IF(ISBLANK(I237),"No Value",IF(I237=0,"Solid",IF(I237=1,"Dotted",IF(I237=2,"Medium-Dashed",IF(I237=3,"LongDashed",IF(I237=4,"LongDashed Dot Dot",IF(I237=6,"Medium-Dashed Dot Dot",IF(I237=7,"Solid Medium-Dashed" ))))))))</f>
        <v>No Value</v>
      </c>
      <c r="I237" s="12"/>
      <c r="J237" s="12"/>
      <c r="M237" s="27">
        <f>IF(ISBLANK(A237),L237, CONCATENATE(L237,"_",A237))</f>
        <v>0</v>
      </c>
      <c r="N237" s="27"/>
      <c r="O237" s="27" t="str">
        <f>CONCATENATE("''Level'' ='",F237,"'")</f>
        <v>''Level'' ='60'</v>
      </c>
      <c r="T237" s="4" t="s">
        <v>432</v>
      </c>
      <c r="U237" s="8" t="s">
        <v>705</v>
      </c>
      <c r="V237" s="2" t="s">
        <v>706</v>
      </c>
      <c r="W237" s="25" t="s">
        <v>712</v>
      </c>
      <c r="X237" s="25" t="s">
        <v>707</v>
      </c>
      <c r="Y237" s="26" t="s">
        <v>708</v>
      </c>
      <c r="Z237" s="26" t="s">
        <v>709</v>
      </c>
      <c r="AA237" s="26" t="s">
        <v>710</v>
      </c>
      <c r="AB237" s="26" t="s">
        <v>711</v>
      </c>
    </row>
    <row r="238" spans="1:28" ht="12.75" customHeight="1" x14ac:dyDescent="0.2">
      <c r="A238" s="3"/>
      <c r="B238" s="3" t="s">
        <v>433</v>
      </c>
      <c r="C238" s="3" t="s">
        <v>350</v>
      </c>
      <c r="D238" s="27" t="s">
        <v>431</v>
      </c>
      <c r="E238" s="3"/>
      <c r="F238" s="3">
        <v>61</v>
      </c>
      <c r="G238" s="3"/>
      <c r="H238" s="9" t="str">
        <f>IF(ISBLANK(I238),"No Value",IF(I238=0,"Solid",IF(I238=1,"Dotted",IF(I238=2,"Medium-Dashed",IF(I238=3,"LongDashed",IF(I238=4,"LongDashed Dot Dot",IF(I238=6,"Medium-Dashed Dot Dot",IF(I238=7,"Solid Medium-Dashed" ))))))))</f>
        <v>No Value</v>
      </c>
      <c r="I238" s="3"/>
      <c r="J238" s="3"/>
      <c r="K238" s="8"/>
      <c r="L238" s="8"/>
      <c r="M238" s="27">
        <f>IF(ISBLANK(A238),L238, CONCATENATE(L238,"_",A238))</f>
        <v>0</v>
      </c>
      <c r="N238" s="27"/>
      <c r="O238" s="27" t="str">
        <f>CONCATENATE("''Level'' ='",F238,"'")</f>
        <v>''Level'' ='61'</v>
      </c>
      <c r="P238" s="8"/>
      <c r="Q238" s="8"/>
      <c r="R238" s="8"/>
      <c r="S238" s="8"/>
      <c r="T238" s="8" t="s">
        <v>432</v>
      </c>
      <c r="U238" s="8" t="s">
        <v>705</v>
      </c>
      <c r="V238" s="2" t="s">
        <v>706</v>
      </c>
      <c r="W238" s="25" t="s">
        <v>712</v>
      </c>
      <c r="X238" s="25" t="s">
        <v>707</v>
      </c>
      <c r="Y238" s="26" t="s">
        <v>708</v>
      </c>
      <c r="Z238" s="26" t="s">
        <v>709</v>
      </c>
      <c r="AA238" s="26" t="s">
        <v>710</v>
      </c>
      <c r="AB238" s="26" t="s">
        <v>711</v>
      </c>
    </row>
    <row r="239" spans="1:28" x14ac:dyDescent="0.2">
      <c r="A239" s="5"/>
      <c r="B239" s="13"/>
      <c r="C239" s="13"/>
      <c r="D239" s="5"/>
      <c r="E239" s="5"/>
      <c r="F239" s="6">
        <v>63</v>
      </c>
      <c r="G239" s="6"/>
      <c r="H239" s="9" t="str">
        <f>IF(ISBLANK(I239),"No Value",IF(I239=0,"Solid",IF(I239=1,"Dotted",IF(I239=2,"Medium-Dashed",IF(I239=3,"LongDashed",IF(I239=4,"LongDashed Dot Dot",IF(I239=6,"Medium-Dashed Dot Dot",IF(I239=7,"Solid Medium-Dashed" ))))))))</f>
        <v>No Value</v>
      </c>
      <c r="I239" s="6"/>
      <c r="J239" s="6"/>
      <c r="M239" s="27">
        <f>IF(ISBLANK(A239),L239, CONCATENATE(L239,"_",A239))</f>
        <v>0</v>
      </c>
      <c r="N239" s="27"/>
      <c r="O239" s="27" t="str">
        <f>CONCATENATE("''Level'' ='",F239,"'")</f>
        <v>''Level'' ='63'</v>
      </c>
      <c r="T239" s="4" t="s">
        <v>444</v>
      </c>
      <c r="U239" s="8" t="s">
        <v>705</v>
      </c>
      <c r="V239" s="2" t="s">
        <v>706</v>
      </c>
      <c r="W239" s="25" t="s">
        <v>712</v>
      </c>
      <c r="X239" s="25" t="s">
        <v>707</v>
      </c>
      <c r="Y239" s="26" t="s">
        <v>708</v>
      </c>
      <c r="Z239" s="26" t="s">
        <v>709</v>
      </c>
      <c r="AA239" s="26" t="s">
        <v>710</v>
      </c>
      <c r="AB239" s="26" t="s">
        <v>711</v>
      </c>
    </row>
    <row r="240" spans="1:28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  <c r="W240" s="25" t="s">
        <v>712</v>
      </c>
      <c r="X240" s="25" t="s">
        <v>707</v>
      </c>
      <c r="Y240" s="26" t="s">
        <v>708</v>
      </c>
      <c r="Z240" s="26" t="s">
        <v>709</v>
      </c>
      <c r="AA240" s="26" t="s">
        <v>710</v>
      </c>
      <c r="AB240" s="26" t="s">
        <v>711</v>
      </c>
    </row>
    <row r="241" spans="1:28" x14ac:dyDescent="0.2">
      <c r="A241" s="5"/>
      <c r="B241" s="13"/>
      <c r="C241" s="13"/>
      <c r="D241" s="5"/>
      <c r="E241" s="5"/>
      <c r="F241" s="47"/>
      <c r="G241" s="47"/>
      <c r="H241" s="47"/>
      <c r="I241" s="47"/>
      <c r="J241" s="47"/>
      <c r="W241" s="25" t="s">
        <v>712</v>
      </c>
      <c r="X241" s="25" t="s">
        <v>707</v>
      </c>
      <c r="Y241" s="26" t="s">
        <v>708</v>
      </c>
      <c r="Z241" s="26" t="s">
        <v>709</v>
      </c>
      <c r="AA241" s="26" t="s">
        <v>710</v>
      </c>
      <c r="AB241" s="26" t="s">
        <v>711</v>
      </c>
    </row>
    <row r="242" spans="1:28" x14ac:dyDescent="0.2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28" x14ac:dyDescent="0.2">
      <c r="A243" s="5"/>
      <c r="B243" s="13"/>
      <c r="C243" s="13"/>
    </row>
    <row r="244" spans="1:28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28" x14ac:dyDescent="0.2">
      <c r="A245" s="5"/>
      <c r="B245" s="13"/>
      <c r="C245" s="13"/>
    </row>
    <row r="246" spans="1:28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28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28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28" x14ac:dyDescent="0.2">
      <c r="A249" s="5"/>
      <c r="B249" s="13"/>
      <c r="C249" s="13"/>
    </row>
    <row r="250" spans="1:28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28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28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3:U252">
    <sortCondition ref="A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2015-06-23T17:50:37Z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