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5" yWindow="465" windowWidth="23805" windowHeight="11175" activeTab="1"/>
  </bookViews>
  <sheets>
    <sheet name="definitions" sheetId="8" r:id="rId1"/>
    <sheet name="CAD_SDS" sheetId="7" r:id="rId2"/>
  </sheets>
  <definedNames>
    <definedName name="_xlnm.Database">#REF!</definedName>
    <definedName name="_xlnm.Print_Area" localSheetId="1">CAD_SDS!$A$1:$T$237</definedName>
    <definedName name="_xlnm.Print_Titles" localSheetId="1">CAD_SDS!$1:$1</definedName>
  </definedNames>
  <calcPr calcId="152511"/>
</workbook>
</file>

<file path=xl/calcChain.xml><?xml version="1.0" encoding="utf-8"?>
<calcChain xmlns="http://schemas.openxmlformats.org/spreadsheetml/2006/main">
  <c r="O5" i="7"/>
  <c r="O3"/>
  <c r="O4"/>
  <c r="O6"/>
  <c r="N6" s="1"/>
  <c r="O178"/>
  <c r="O238" l="1"/>
  <c r="O239"/>
  <c r="O237"/>
  <c r="O233"/>
  <c r="O234"/>
  <c r="O235"/>
  <c r="O236"/>
  <c r="O232"/>
  <c r="O183"/>
  <c r="O45"/>
  <c r="O52"/>
  <c r="O54"/>
  <c r="O64"/>
  <c r="O67"/>
  <c r="O69"/>
  <c r="O71"/>
  <c r="O75"/>
  <c r="O79"/>
  <c r="O87"/>
  <c r="O88"/>
  <c r="O94"/>
  <c r="O111"/>
  <c r="O113"/>
  <c r="O116"/>
  <c r="O137"/>
  <c r="O138"/>
  <c r="O146"/>
  <c r="O148"/>
  <c r="O154"/>
  <c r="O162"/>
  <c r="O165"/>
  <c r="O166"/>
  <c r="O175"/>
  <c r="O182"/>
  <c r="O14"/>
  <c r="M239" l="1"/>
  <c r="M91"/>
  <c r="M92"/>
  <c r="M93"/>
  <c r="M117"/>
  <c r="M122"/>
  <c r="M189"/>
  <c r="M190"/>
  <c r="M20"/>
  <c r="M26"/>
  <c r="M123"/>
  <c r="M141"/>
  <c r="M3"/>
  <c r="M4"/>
  <c r="M7"/>
  <c r="M9"/>
  <c r="M12"/>
  <c r="M16"/>
  <c r="M18"/>
  <c r="M21"/>
  <c r="M24"/>
  <c r="M139"/>
  <c r="M140"/>
  <c r="M191"/>
  <c r="M192"/>
  <c r="M53"/>
  <c r="M55"/>
  <c r="M56"/>
  <c r="M98"/>
  <c r="M102"/>
  <c r="M103"/>
  <c r="M105"/>
  <c r="M49"/>
  <c r="M50"/>
  <c r="M128"/>
  <c r="M129"/>
  <c r="M130"/>
  <c r="M132"/>
  <c r="M133"/>
  <c r="M134"/>
  <c r="M156"/>
  <c r="M194"/>
  <c r="M195"/>
  <c r="M38"/>
  <c r="M100"/>
  <c r="M193"/>
  <c r="M42"/>
  <c r="M44"/>
  <c r="M57"/>
  <c r="M83"/>
  <c r="M115"/>
  <c r="M151"/>
  <c r="M28"/>
  <c r="M33"/>
  <c r="M39"/>
  <c r="M66"/>
  <c r="M73"/>
  <c r="M90"/>
  <c r="M127"/>
  <c r="M144"/>
  <c r="M160"/>
  <c r="M163"/>
  <c r="M169"/>
  <c r="M232"/>
  <c r="M142"/>
  <c r="M8"/>
  <c r="M51"/>
  <c r="M5"/>
  <c r="M10"/>
  <c r="M13"/>
  <c r="M17"/>
  <c r="M19"/>
  <c r="M22"/>
  <c r="M25"/>
  <c r="M41"/>
  <c r="M112"/>
  <c r="M161"/>
  <c r="M15"/>
  <c r="M23"/>
  <c r="M31"/>
  <c r="M34"/>
  <c r="M35"/>
  <c r="M36"/>
  <c r="M37"/>
  <c r="M40"/>
  <c r="M43"/>
  <c r="M47"/>
  <c r="M48"/>
  <c r="M59"/>
  <c r="M60"/>
  <c r="M61"/>
  <c r="M62"/>
  <c r="M76"/>
  <c r="M82"/>
  <c r="M84"/>
  <c r="M86"/>
  <c r="M88"/>
  <c r="M89"/>
  <c r="M95"/>
  <c r="M96"/>
  <c r="M106"/>
  <c r="M107"/>
  <c r="M108"/>
  <c r="M110"/>
  <c r="M114"/>
  <c r="M118"/>
  <c r="M119"/>
  <c r="M120"/>
  <c r="M121"/>
  <c r="M131"/>
  <c r="M135"/>
  <c r="M147"/>
  <c r="M150"/>
  <c r="M153"/>
  <c r="M155"/>
  <c r="M167"/>
  <c r="M171"/>
  <c r="M172"/>
  <c r="M173"/>
  <c r="M174"/>
  <c r="M176"/>
  <c r="M181"/>
  <c r="M182"/>
  <c r="M184"/>
  <c r="M220"/>
  <c r="M202"/>
  <c r="M203"/>
  <c r="M168"/>
  <c r="M170"/>
  <c r="M204"/>
  <c r="M205"/>
  <c r="M206"/>
  <c r="M207"/>
  <c r="M185"/>
  <c r="M229"/>
  <c r="M230"/>
  <c r="M81"/>
  <c r="M196"/>
  <c r="M197"/>
  <c r="M208"/>
  <c r="M209"/>
  <c r="M124"/>
  <c r="M125"/>
  <c r="M126"/>
  <c r="M187"/>
  <c r="M211"/>
  <c r="M212"/>
  <c r="M213"/>
  <c r="M198"/>
  <c r="M69"/>
  <c r="M94"/>
  <c r="M146"/>
  <c r="M175"/>
  <c r="M64"/>
  <c r="M54"/>
  <c r="M85"/>
  <c r="M111"/>
  <c r="M113"/>
  <c r="M116"/>
  <c r="M109"/>
  <c r="M214"/>
  <c r="M14"/>
  <c r="M87"/>
  <c r="M233"/>
  <c r="M234"/>
  <c r="M235"/>
  <c r="M236"/>
  <c r="M27"/>
  <c r="M29"/>
  <c r="M30"/>
  <c r="M46"/>
  <c r="M63"/>
  <c r="M78"/>
  <c r="M99"/>
  <c r="M104"/>
  <c r="M136"/>
  <c r="M145"/>
  <c r="M158"/>
  <c r="M164"/>
  <c r="M177"/>
  <c r="M45"/>
  <c r="M58"/>
  <c r="M79"/>
  <c r="M152"/>
  <c r="M137"/>
  <c r="M138"/>
  <c r="M143"/>
  <c r="M75"/>
  <c r="M165"/>
  <c r="M166"/>
  <c r="M68"/>
  <c r="M70"/>
  <c r="M74"/>
  <c r="M149"/>
  <c r="M159"/>
  <c r="M180"/>
  <c r="M67"/>
  <c r="M71"/>
  <c r="M154"/>
  <c r="M157"/>
  <c r="M11"/>
  <c r="M32"/>
  <c r="M72"/>
  <c r="M77"/>
  <c r="M148"/>
  <c r="M65"/>
  <c r="M80"/>
  <c r="M178"/>
  <c r="M179"/>
  <c r="M188"/>
  <c r="M215"/>
  <c r="M52"/>
  <c r="M186"/>
  <c r="M199"/>
  <c r="M227"/>
  <c r="M225"/>
  <c r="M183"/>
  <c r="M2"/>
  <c r="M101"/>
  <c r="M231"/>
  <c r="M162"/>
  <c r="M200"/>
  <c r="M210"/>
  <c r="M201"/>
  <c r="M6"/>
  <c r="M216"/>
  <c r="M217"/>
  <c r="M218"/>
  <c r="M219"/>
  <c r="M97"/>
  <c r="M237"/>
  <c r="M238"/>
  <c r="M221"/>
  <c r="M222"/>
  <c r="M228"/>
  <c r="M226"/>
  <c r="M223"/>
  <c r="M224"/>
  <c r="H224"/>
  <c r="O224" s="1"/>
  <c r="H65"/>
  <c r="O65" s="1"/>
  <c r="H92" l="1"/>
  <c r="O92" s="1"/>
  <c r="H93"/>
  <c r="O93" s="1"/>
  <c r="H117"/>
  <c r="O117" s="1"/>
  <c r="H122"/>
  <c r="O122" s="1"/>
  <c r="H189"/>
  <c r="O189" s="1"/>
  <c r="H190"/>
  <c r="O190" s="1"/>
  <c r="H20"/>
  <c r="O20" s="1"/>
  <c r="H26"/>
  <c r="O26" s="1"/>
  <c r="H123"/>
  <c r="O123" s="1"/>
  <c r="H141"/>
  <c r="O141" s="1"/>
  <c r="H3"/>
  <c r="N3" s="1"/>
  <c r="H4"/>
  <c r="H7"/>
  <c r="O7" s="1"/>
  <c r="N7" s="1"/>
  <c r="H9"/>
  <c r="O9" s="1"/>
  <c r="H12"/>
  <c r="O12" s="1"/>
  <c r="H16"/>
  <c r="O16" s="1"/>
  <c r="H18"/>
  <c r="O18" s="1"/>
  <c r="H21"/>
  <c r="O21" s="1"/>
  <c r="H24"/>
  <c r="O24" s="1"/>
  <c r="H139"/>
  <c r="O139" s="1"/>
  <c r="H140"/>
  <c r="O140" s="1"/>
  <c r="H191"/>
  <c r="O191" s="1"/>
  <c r="H192"/>
  <c r="O192" s="1"/>
  <c r="H53"/>
  <c r="O53" s="1"/>
  <c r="H55"/>
  <c r="O55" s="1"/>
  <c r="H56"/>
  <c r="O56" s="1"/>
  <c r="H98"/>
  <c r="O98" s="1"/>
  <c r="H102"/>
  <c r="O102" s="1"/>
  <c r="H103"/>
  <c r="O103" s="1"/>
  <c r="H105"/>
  <c r="O105" s="1"/>
  <c r="H49"/>
  <c r="O49" s="1"/>
  <c r="H50"/>
  <c r="O50" s="1"/>
  <c r="H128"/>
  <c r="O128" s="1"/>
  <c r="H129"/>
  <c r="O129" s="1"/>
  <c r="H130"/>
  <c r="O130" s="1"/>
  <c r="H132"/>
  <c r="O132" s="1"/>
  <c r="H133"/>
  <c r="O133" s="1"/>
  <c r="H134"/>
  <c r="O134" s="1"/>
  <c r="H156"/>
  <c r="O156" s="1"/>
  <c r="H194"/>
  <c r="O194" s="1"/>
  <c r="H195"/>
  <c r="O195" s="1"/>
  <c r="H38"/>
  <c r="O38" s="1"/>
  <c r="H100"/>
  <c r="O100" s="1"/>
  <c r="H193"/>
  <c r="O193" s="1"/>
  <c r="H42"/>
  <c r="O42" s="1"/>
  <c r="H44"/>
  <c r="O44" s="1"/>
  <c r="H57"/>
  <c r="O57" s="1"/>
  <c r="H83"/>
  <c r="O83" s="1"/>
  <c r="H115"/>
  <c r="O115" s="1"/>
  <c r="H151"/>
  <c r="O151" s="1"/>
  <c r="H28"/>
  <c r="O28" s="1"/>
  <c r="H33"/>
  <c r="O33" s="1"/>
  <c r="H39"/>
  <c r="O39" s="1"/>
  <c r="H66"/>
  <c r="O66" s="1"/>
  <c r="H73"/>
  <c r="O73" s="1"/>
  <c r="H90"/>
  <c r="O90" s="1"/>
  <c r="H127"/>
  <c r="O127" s="1"/>
  <c r="H144"/>
  <c r="O144" s="1"/>
  <c r="H160"/>
  <c r="O160" s="1"/>
  <c r="H163"/>
  <c r="O163" s="1"/>
  <c r="H169"/>
  <c r="O169" s="1"/>
  <c r="H232"/>
  <c r="H142"/>
  <c r="O142" s="1"/>
  <c r="H8"/>
  <c r="O8" s="1"/>
  <c r="H51"/>
  <c r="O51" s="1"/>
  <c r="H5"/>
  <c r="H10"/>
  <c r="O10" s="1"/>
  <c r="H13"/>
  <c r="O13" s="1"/>
  <c r="H17"/>
  <c r="O17" s="1"/>
  <c r="H19"/>
  <c r="O19" s="1"/>
  <c r="H22"/>
  <c r="O22" s="1"/>
  <c r="H25"/>
  <c r="O25" s="1"/>
  <c r="H41"/>
  <c r="O41" s="1"/>
  <c r="H112"/>
  <c r="O112" s="1"/>
  <c r="H161"/>
  <c r="O161" s="1"/>
  <c r="H15"/>
  <c r="O15" s="1"/>
  <c r="H23"/>
  <c r="O23" s="1"/>
  <c r="H31"/>
  <c r="O31" s="1"/>
  <c r="H34"/>
  <c r="O34" s="1"/>
  <c r="H35"/>
  <c r="O35" s="1"/>
  <c r="H36"/>
  <c r="O36" s="1"/>
  <c r="H37"/>
  <c r="O37" s="1"/>
  <c r="H40"/>
  <c r="O40" s="1"/>
  <c r="H43"/>
  <c r="O43" s="1"/>
  <c r="H47"/>
  <c r="O47" s="1"/>
  <c r="H48"/>
  <c r="O48" s="1"/>
  <c r="H59"/>
  <c r="O59" s="1"/>
  <c r="H60"/>
  <c r="O60" s="1"/>
  <c r="H61"/>
  <c r="O61" s="1"/>
  <c r="H62"/>
  <c r="O62" s="1"/>
  <c r="H76"/>
  <c r="O76" s="1"/>
  <c r="H82"/>
  <c r="O82" s="1"/>
  <c r="H84"/>
  <c r="O84" s="1"/>
  <c r="H86"/>
  <c r="O86" s="1"/>
  <c r="H88"/>
  <c r="H89"/>
  <c r="O89" s="1"/>
  <c r="H95"/>
  <c r="O95" s="1"/>
  <c r="H96"/>
  <c r="O96" s="1"/>
  <c r="H106"/>
  <c r="O106" s="1"/>
  <c r="H107"/>
  <c r="O107" s="1"/>
  <c r="H108"/>
  <c r="O108" s="1"/>
  <c r="H110"/>
  <c r="O110" s="1"/>
  <c r="H114"/>
  <c r="O114" s="1"/>
  <c r="H118"/>
  <c r="O118" s="1"/>
  <c r="H119"/>
  <c r="O119" s="1"/>
  <c r="H120"/>
  <c r="O120" s="1"/>
  <c r="H121"/>
  <c r="O121" s="1"/>
  <c r="H131"/>
  <c r="O131" s="1"/>
  <c r="H135"/>
  <c r="O135" s="1"/>
  <c r="H147"/>
  <c r="O147" s="1"/>
  <c r="H150"/>
  <c r="O150" s="1"/>
  <c r="H153"/>
  <c r="O153" s="1"/>
  <c r="H155"/>
  <c r="O155" s="1"/>
  <c r="H167"/>
  <c r="O167" s="1"/>
  <c r="H171"/>
  <c r="O171" s="1"/>
  <c r="H172"/>
  <c r="O172" s="1"/>
  <c r="H173"/>
  <c r="O173" s="1"/>
  <c r="H174"/>
  <c r="O174" s="1"/>
  <c r="H176"/>
  <c r="O176" s="1"/>
  <c r="H181"/>
  <c r="O181" s="1"/>
  <c r="H182"/>
  <c r="H184"/>
  <c r="O184" s="1"/>
  <c r="H220"/>
  <c r="O220" s="1"/>
  <c r="H202"/>
  <c r="O202" s="1"/>
  <c r="H203"/>
  <c r="O203" s="1"/>
  <c r="H168"/>
  <c r="O168" s="1"/>
  <c r="H170"/>
  <c r="O170" s="1"/>
  <c r="H204"/>
  <c r="O204" s="1"/>
  <c r="H205"/>
  <c r="O205" s="1"/>
  <c r="H206"/>
  <c r="O206" s="1"/>
  <c r="H207"/>
  <c r="O207" s="1"/>
  <c r="H185"/>
  <c r="O185" s="1"/>
  <c r="H229"/>
  <c r="O229" s="1"/>
  <c r="H230"/>
  <c r="O230" s="1"/>
  <c r="H81"/>
  <c r="O81" s="1"/>
  <c r="H196"/>
  <c r="O196" s="1"/>
  <c r="H197"/>
  <c r="O197" s="1"/>
  <c r="H208"/>
  <c r="O208" s="1"/>
  <c r="H209"/>
  <c r="O209" s="1"/>
  <c r="H124"/>
  <c r="O124" s="1"/>
  <c r="H125"/>
  <c r="O125" s="1"/>
  <c r="H126"/>
  <c r="O126" s="1"/>
  <c r="H187"/>
  <c r="O187" s="1"/>
  <c r="H211"/>
  <c r="O211" s="1"/>
  <c r="H212"/>
  <c r="O212" s="1"/>
  <c r="H213"/>
  <c r="O213" s="1"/>
  <c r="H198"/>
  <c r="O198" s="1"/>
  <c r="H69"/>
  <c r="H94"/>
  <c r="H146"/>
  <c r="H175"/>
  <c r="H64"/>
  <c r="H54"/>
  <c r="H85"/>
  <c r="O85" s="1"/>
  <c r="H111"/>
  <c r="H113"/>
  <c r="H116"/>
  <c r="H109"/>
  <c r="O109" s="1"/>
  <c r="H214"/>
  <c r="O214" s="1"/>
  <c r="H14"/>
  <c r="H87"/>
  <c r="H233"/>
  <c r="H234"/>
  <c r="H235"/>
  <c r="H236"/>
  <c r="H27"/>
  <c r="O27" s="1"/>
  <c r="H29"/>
  <c r="O29" s="1"/>
  <c r="H30"/>
  <c r="O30" s="1"/>
  <c r="H46"/>
  <c r="O46" s="1"/>
  <c r="H63"/>
  <c r="O63" s="1"/>
  <c r="H78"/>
  <c r="O78" s="1"/>
  <c r="H99"/>
  <c r="O99" s="1"/>
  <c r="H104"/>
  <c r="O104" s="1"/>
  <c r="H136"/>
  <c r="O136" s="1"/>
  <c r="H145"/>
  <c r="O145" s="1"/>
  <c r="H158"/>
  <c r="O158" s="1"/>
  <c r="H164"/>
  <c r="O164" s="1"/>
  <c r="H177"/>
  <c r="O177" s="1"/>
  <c r="H45"/>
  <c r="H58"/>
  <c r="O58" s="1"/>
  <c r="H79"/>
  <c r="H152"/>
  <c r="O152" s="1"/>
  <c r="H137"/>
  <c r="H138"/>
  <c r="H143"/>
  <c r="O143" s="1"/>
  <c r="H75"/>
  <c r="H165"/>
  <c r="H166"/>
  <c r="H68"/>
  <c r="O68" s="1"/>
  <c r="H70"/>
  <c r="O70" s="1"/>
  <c r="H74"/>
  <c r="O74" s="1"/>
  <c r="H149"/>
  <c r="O149" s="1"/>
  <c r="H159"/>
  <c r="O159" s="1"/>
  <c r="H180"/>
  <c r="O180" s="1"/>
  <c r="H67"/>
  <c r="H71"/>
  <c r="H154"/>
  <c r="H157"/>
  <c r="O157" s="1"/>
  <c r="H11"/>
  <c r="O11" s="1"/>
  <c r="H32"/>
  <c r="O32" s="1"/>
  <c r="H72"/>
  <c r="O72" s="1"/>
  <c r="H77"/>
  <c r="O77" s="1"/>
  <c r="H148"/>
  <c r="H80"/>
  <c r="O80" s="1"/>
  <c r="H178"/>
  <c r="H179"/>
  <c r="O179" s="1"/>
  <c r="H188"/>
  <c r="O188" s="1"/>
  <c r="H215"/>
  <c r="O215" s="1"/>
  <c r="H52"/>
  <c r="H186"/>
  <c r="O186" s="1"/>
  <c r="H199"/>
  <c r="O199" s="1"/>
  <c r="H227"/>
  <c r="O227" s="1"/>
  <c r="H225"/>
  <c r="O225" s="1"/>
  <c r="H183"/>
  <c r="H2"/>
  <c r="O2" s="1"/>
  <c r="H101"/>
  <c r="O101" s="1"/>
  <c r="H231"/>
  <c r="O231" s="1"/>
  <c r="H162"/>
  <c r="H200"/>
  <c r="O200" s="1"/>
  <c r="H210"/>
  <c r="O210" s="1"/>
  <c r="H201"/>
  <c r="O201" s="1"/>
  <c r="H6"/>
  <c r="H216"/>
  <c r="O216" s="1"/>
  <c r="H217"/>
  <c r="O217" s="1"/>
  <c r="H218"/>
  <c r="O218" s="1"/>
  <c r="H219"/>
  <c r="O219" s="1"/>
  <c r="H97"/>
  <c r="O97" s="1"/>
  <c r="H237"/>
  <c r="H238"/>
  <c r="H239"/>
  <c r="H221"/>
  <c r="O221" s="1"/>
  <c r="H222"/>
  <c r="O222" s="1"/>
  <c r="H228"/>
  <c r="O228" s="1"/>
  <c r="H226"/>
  <c r="O226" s="1"/>
  <c r="H223"/>
  <c r="O223" s="1"/>
  <c r="H91"/>
  <c r="O91" s="1"/>
  <c r="N5" l="1"/>
  <c r="N4"/>
  <c r="N2"/>
</calcChain>
</file>

<file path=xl/sharedStrings.xml><?xml version="1.0" encoding="utf-8"?>
<sst xmlns="http://schemas.openxmlformats.org/spreadsheetml/2006/main" count="3676" uniqueCount="713">
  <si>
    <t>B</t>
  </si>
  <si>
    <t>Bleachers</t>
  </si>
  <si>
    <t>BR</t>
  </si>
  <si>
    <t>Bridge</t>
  </si>
  <si>
    <t>C</t>
  </si>
  <si>
    <t>DA</t>
  </si>
  <si>
    <t>Driveway-ASPH</t>
  </si>
  <si>
    <t>DC</t>
  </si>
  <si>
    <t>Driveway-CONC</t>
  </si>
  <si>
    <t>DDT</t>
  </si>
  <si>
    <t>Driveway-DIRT</t>
  </si>
  <si>
    <t>DECK</t>
  </si>
  <si>
    <t>PA</t>
  </si>
  <si>
    <t>Parking-ASPH</t>
  </si>
  <si>
    <t>PC</t>
  </si>
  <si>
    <t>Parking-CONC</t>
  </si>
  <si>
    <t>PDT</t>
  </si>
  <si>
    <t>Parking-DIRT</t>
  </si>
  <si>
    <t>RA</t>
  </si>
  <si>
    <t>Road-ASPH</t>
  </si>
  <si>
    <t>RDT</t>
  </si>
  <si>
    <t>Road-DIRT</t>
  </si>
  <si>
    <t>SC</t>
  </si>
  <si>
    <t>Sidewalk-CONC</t>
  </si>
  <si>
    <t>STAIRS</t>
  </si>
  <si>
    <t>Tank</t>
  </si>
  <si>
    <t>U</t>
  </si>
  <si>
    <t>Under Construction</t>
  </si>
  <si>
    <t>Volleyball Court</t>
  </si>
  <si>
    <t>road_bridge_area</t>
  </si>
  <si>
    <t>vehicle_driveway_area</t>
  </si>
  <si>
    <t>vehicle_parking_area</t>
  </si>
  <si>
    <t>pedestrian_sidewalk_area</t>
  </si>
  <si>
    <t>Building</t>
  </si>
  <si>
    <t>slab_area</t>
  </si>
  <si>
    <t>athletic_court_area</t>
  </si>
  <si>
    <t>athletic_field_area</t>
  </si>
  <si>
    <t>miscellaneous_feature_area</t>
  </si>
  <si>
    <t>transportation_air</t>
  </si>
  <si>
    <t>transportation_vehicle</t>
  </si>
  <si>
    <t>transportation_pedestrian</t>
  </si>
  <si>
    <t>improvement_general</t>
  </si>
  <si>
    <t>utilities_general</t>
  </si>
  <si>
    <t>GP</t>
  </si>
  <si>
    <t>INLETX</t>
  </si>
  <si>
    <t>LIGHT</t>
  </si>
  <si>
    <t>LO</t>
  </si>
  <si>
    <t>POLE</t>
  </si>
  <si>
    <t>PPOLEX</t>
  </si>
  <si>
    <t>SGN1P</t>
  </si>
  <si>
    <t>SGN2P</t>
  </si>
  <si>
    <t>STREE</t>
  </si>
  <si>
    <t>curb_line</t>
  </si>
  <si>
    <t>fence_line</t>
  </si>
  <si>
    <t>road_centerline</t>
  </si>
  <si>
    <t>airfield_surface_marking_line</t>
  </si>
  <si>
    <t>culvert_centerline</t>
  </si>
  <si>
    <t>wall_line</t>
  </si>
  <si>
    <t>storm_sewer_headwall_line</t>
  </si>
  <si>
    <t>storm_sewer_inlet_point</t>
  </si>
  <si>
    <t>exterior_lighting_point</t>
  </si>
  <si>
    <t>utility_pole_tower_point</t>
  </si>
  <si>
    <t>Concrete</t>
  </si>
  <si>
    <t>Located Object</t>
  </si>
  <si>
    <t>BUNKER</t>
  </si>
  <si>
    <t>BW</t>
  </si>
  <si>
    <t>DISH</t>
  </si>
  <si>
    <t>EW</t>
  </si>
  <si>
    <t>HORSESHOES</t>
  </si>
  <si>
    <t>PBR</t>
  </si>
  <si>
    <t>RC</t>
  </si>
  <si>
    <t>SDT</t>
  </si>
  <si>
    <t>T</t>
  </si>
  <si>
    <t>TENT</t>
  </si>
  <si>
    <t>TOWER</t>
  </si>
  <si>
    <t>footbridge_area</t>
  </si>
  <si>
    <t>Earthen Wall</t>
  </si>
  <si>
    <t>Blast Wall</t>
  </si>
  <si>
    <t>Athletic Court</t>
  </si>
  <si>
    <t>Training Field</t>
  </si>
  <si>
    <t>FHX</t>
  </si>
  <si>
    <t>FP</t>
  </si>
  <si>
    <t>GUY</t>
  </si>
  <si>
    <t>Road-CONC</t>
  </si>
  <si>
    <t>road_guardrail_line</t>
  </si>
  <si>
    <t>railroad_centerline</t>
  </si>
  <si>
    <t>pedestrian_trail_centerline</t>
  </si>
  <si>
    <t>Wind sock</t>
  </si>
  <si>
    <t>utilities_water_system</t>
  </si>
  <si>
    <t>water_hydrant_point</t>
  </si>
  <si>
    <t>utility_pole_guy_point</t>
  </si>
  <si>
    <t>navigational_aid_point</t>
  </si>
  <si>
    <t>picnic_area</t>
  </si>
  <si>
    <t>airfield_surface_area</t>
  </si>
  <si>
    <t>road_area</t>
  </si>
  <si>
    <t>road_feature_point</t>
  </si>
  <si>
    <t>footbridge</t>
  </si>
  <si>
    <t>airfield_light_point</t>
  </si>
  <si>
    <t>training_area</t>
  </si>
  <si>
    <t>construction_area</t>
  </si>
  <si>
    <t>Description</t>
  </si>
  <si>
    <t>Tent</t>
  </si>
  <si>
    <t>Tower</t>
  </si>
  <si>
    <t>Bunker</t>
  </si>
  <si>
    <t>Dish</t>
  </si>
  <si>
    <t>Radio Tower</t>
  </si>
  <si>
    <t>Horseshoes</t>
  </si>
  <si>
    <t>Deck</t>
  </si>
  <si>
    <t>Picnic Area</t>
  </si>
  <si>
    <t>Stairs</t>
  </si>
  <si>
    <t>structure_existing_area</t>
  </si>
  <si>
    <t>tower_area</t>
  </si>
  <si>
    <t>undefined_mapping_feature_area</t>
  </si>
  <si>
    <t>bleachers_area</t>
  </si>
  <si>
    <t>Waterline</t>
  </si>
  <si>
    <t>Fences</t>
  </si>
  <si>
    <t>Median</t>
  </si>
  <si>
    <t>Wall</t>
  </si>
  <si>
    <t>Trails</t>
  </si>
  <si>
    <t>Railroad</t>
  </si>
  <si>
    <t>Curb</t>
  </si>
  <si>
    <t>Guardrail</t>
  </si>
  <si>
    <t>Culvert</t>
  </si>
  <si>
    <t>Headwall</t>
  </si>
  <si>
    <t>flora_species_point</t>
  </si>
  <si>
    <t>undefined_mapping_feature_point</t>
  </si>
  <si>
    <t>Single Tree</t>
  </si>
  <si>
    <t>Guardpost</t>
  </si>
  <si>
    <t>Sign</t>
  </si>
  <si>
    <t>Light Pole</t>
  </si>
  <si>
    <t>Pole</t>
  </si>
  <si>
    <t>Power Pole</t>
  </si>
  <si>
    <t>Pole Guy</t>
  </si>
  <si>
    <t>Drop Inlet</t>
  </si>
  <si>
    <t>Hydrant</t>
  </si>
  <si>
    <t>Light Point</t>
  </si>
  <si>
    <t>Flag Pole</t>
  </si>
  <si>
    <t>Canopy</t>
  </si>
  <si>
    <t>canopy_pavilion_area</t>
  </si>
  <si>
    <t>BBCT</t>
  </si>
  <si>
    <t>TCT</t>
  </si>
  <si>
    <t>Tennis Court</t>
  </si>
  <si>
    <t>VBCT</t>
  </si>
  <si>
    <t>SF</t>
  </si>
  <si>
    <t>Sports Field</t>
  </si>
  <si>
    <t>BL</t>
  </si>
  <si>
    <t>Sand Trap</t>
  </si>
  <si>
    <t>golf_course_bunker_area</t>
  </si>
  <si>
    <t>FW</t>
  </si>
  <si>
    <t>Fairway</t>
  </si>
  <si>
    <t>golf_course_fairway_area</t>
  </si>
  <si>
    <t>GRN</t>
  </si>
  <si>
    <t>Green</t>
  </si>
  <si>
    <t>golf_course_putting_green_area</t>
  </si>
  <si>
    <t>TEE</t>
  </si>
  <si>
    <t>Tee</t>
  </si>
  <si>
    <t>golf_course_tee_area</t>
  </si>
  <si>
    <t>P</t>
  </si>
  <si>
    <t>Pool</t>
  </si>
  <si>
    <t>swimming_pool_area</t>
  </si>
  <si>
    <t>PG</t>
  </si>
  <si>
    <t>Playground</t>
  </si>
  <si>
    <t>playground_area</t>
  </si>
  <si>
    <t>SA</t>
  </si>
  <si>
    <t>Sidewalk-ASPH</t>
  </si>
  <si>
    <t>TK</t>
  </si>
  <si>
    <t>MHX</t>
  </si>
  <si>
    <t>CBX</t>
  </si>
  <si>
    <t>Manhole</t>
  </si>
  <si>
    <t>Catchbasin</t>
  </si>
  <si>
    <t>GRC</t>
  </si>
  <si>
    <t>Brush</t>
  </si>
  <si>
    <t>Groundcover</t>
  </si>
  <si>
    <t>Trees</t>
  </si>
  <si>
    <t>surface_water_course_centerline</t>
  </si>
  <si>
    <t>WB</t>
  </si>
  <si>
    <t>Water Body</t>
  </si>
  <si>
    <t>surface_water_body_area</t>
  </si>
  <si>
    <t>elevation_contour_line</t>
  </si>
  <si>
    <t>spot_elevation_point</t>
  </si>
  <si>
    <t>Spot Elevation</t>
  </si>
  <si>
    <t>Sidewalk-DIRT</t>
  </si>
  <si>
    <t>Sidewalk-WOOD</t>
  </si>
  <si>
    <t>topographic_survey_area</t>
  </si>
  <si>
    <t>flora_species_area</t>
  </si>
  <si>
    <t>H</t>
  </si>
  <si>
    <t>Hedge</t>
  </si>
  <si>
    <t>smokestack_chimney_point</t>
  </si>
  <si>
    <t>Smokestack</t>
  </si>
  <si>
    <t>STACK</t>
  </si>
  <si>
    <t>Borrow Area</t>
  </si>
  <si>
    <t>borrow_area</t>
  </si>
  <si>
    <t>Borrow Pit</t>
  </si>
  <si>
    <t>borrow_pit_area</t>
  </si>
  <si>
    <t>SHA</t>
  </si>
  <si>
    <t>SHC</t>
  </si>
  <si>
    <t>SHDT</t>
  </si>
  <si>
    <t>road_shoulder_area</t>
  </si>
  <si>
    <t>Shoulder-ASPH</t>
  </si>
  <si>
    <t>Shoulder-CONC</t>
  </si>
  <si>
    <t>Shoulder-DIRT</t>
  </si>
  <si>
    <t>pipeline_line</t>
  </si>
  <si>
    <t>Pipe</t>
  </si>
  <si>
    <t>Electrical Substation</t>
  </si>
  <si>
    <t>LV</t>
  </si>
  <si>
    <t>CO</t>
  </si>
  <si>
    <t>LC</t>
  </si>
  <si>
    <t>WT</t>
  </si>
  <si>
    <r>
      <t>comm_</t>
    </r>
    <r>
      <rPr>
        <sz val="10"/>
        <rFont val="Arial"/>
        <family val="2"/>
      </rPr>
      <t>antenna_area</t>
    </r>
  </si>
  <si>
    <t>communications</t>
  </si>
  <si>
    <t>A</t>
  </si>
  <si>
    <t>Asphalt</t>
  </si>
  <si>
    <t>BKW</t>
  </si>
  <si>
    <t>Bunker Wall</t>
  </si>
  <si>
    <t>Foundation</t>
  </si>
  <si>
    <t>JB</t>
  </si>
  <si>
    <t>Jersey Barrier</t>
  </si>
  <si>
    <t>LAT</t>
  </si>
  <si>
    <t>Lattice Canopy</t>
  </si>
  <si>
    <t>LDK</t>
  </si>
  <si>
    <t>Loading Dock</t>
  </si>
  <si>
    <t>MBH</t>
  </si>
  <si>
    <t>Mobile Home</t>
  </si>
  <si>
    <t>PTO</t>
  </si>
  <si>
    <t>Patio</t>
  </si>
  <si>
    <t>Ramp</t>
  </si>
  <si>
    <t>RUIN</t>
  </si>
  <si>
    <t>Ruin</t>
  </si>
  <si>
    <t>AG</t>
  </si>
  <si>
    <t>Agriculture/Crops</t>
  </si>
  <si>
    <t>PTGRS</t>
  </si>
  <si>
    <t>Planted Grass</t>
  </si>
  <si>
    <t>GVL</t>
  </si>
  <si>
    <t>Gravel</t>
  </si>
  <si>
    <t>NG</t>
  </si>
  <si>
    <t>ROCK</t>
  </si>
  <si>
    <t>TRP</t>
  </si>
  <si>
    <t>Treatment Plant</t>
  </si>
  <si>
    <t>point-text</t>
  </si>
  <si>
    <t>point-cell</t>
  </si>
  <si>
    <t>line</t>
  </si>
  <si>
    <t>Airfield Striping</t>
  </si>
  <si>
    <t>BBFLD</t>
  </si>
  <si>
    <t>Baseball Field</t>
  </si>
  <si>
    <t>Basketball Court</t>
  </si>
  <si>
    <t>CAN</t>
  </si>
  <si>
    <t>FOUND</t>
  </si>
  <si>
    <t>ROCKS</t>
  </si>
  <si>
    <t>Rocks</t>
  </si>
  <si>
    <t>SUBS</t>
  </si>
  <si>
    <t>X</t>
  </si>
  <si>
    <t>ANTENNA</t>
  </si>
  <si>
    <t>golf_course_water_hazard_area</t>
  </si>
  <si>
    <t>ST</t>
  </si>
  <si>
    <t>Single Rock</t>
  </si>
  <si>
    <t>WH</t>
  </si>
  <si>
    <t>RADAR</t>
  </si>
  <si>
    <t>radar_area</t>
  </si>
  <si>
    <t>Planter</t>
  </si>
  <si>
    <t>Material Pile</t>
  </si>
  <si>
    <t>PLANTER</t>
  </si>
  <si>
    <t>PILE</t>
  </si>
  <si>
    <t>improvement_floodcontrol</t>
  </si>
  <si>
    <t>gravity_drain_area</t>
  </si>
  <si>
    <t>Gravity Drain</t>
  </si>
  <si>
    <t>land_status</t>
  </si>
  <si>
    <t>UC</t>
  </si>
  <si>
    <t>land_cover_area</t>
  </si>
  <si>
    <t>unknown_tank_area</t>
  </si>
  <si>
    <t>Note</t>
  </si>
  <si>
    <t>BH</t>
  </si>
  <si>
    <t>SW</t>
  </si>
  <si>
    <t>Water hazard golf course</t>
  </si>
  <si>
    <t>VA_ROAD_TW</t>
  </si>
  <si>
    <t>VA_ROAD_CURB</t>
  </si>
  <si>
    <t>VA_ROAD_UNPA</t>
  </si>
  <si>
    <t>VA_ROAD_EASP</t>
  </si>
  <si>
    <t>VA_SITE_TRLS</t>
  </si>
  <si>
    <t>VA_SITE_DWAY</t>
  </si>
  <si>
    <t>VA_SITE_PKNG</t>
  </si>
  <si>
    <t>VA_SITE_UNPK</t>
  </si>
  <si>
    <t>VA_SITE_SWLK</t>
  </si>
  <si>
    <t>VA_ROAD_BRID</t>
  </si>
  <si>
    <t>VA_SITE_PATI</t>
  </si>
  <si>
    <t>VA_BLDG_BLDG</t>
  </si>
  <si>
    <t>VA_SITE_CONC</t>
  </si>
  <si>
    <t>VA_SITE_TANK</t>
  </si>
  <si>
    <t>VA_SITE_ROCK</t>
  </si>
  <si>
    <t>VA_SITE_FENC</t>
  </si>
  <si>
    <t>VA_SITE_WALL</t>
  </si>
  <si>
    <t>VA_SITE_RETA</t>
  </si>
  <si>
    <t>VA_SITE_MISC</t>
  </si>
  <si>
    <t>VA_ROAD_GRDR</t>
  </si>
  <si>
    <t>VA_SITE_GOLF</t>
  </si>
  <si>
    <t>VA_SITE_CLVT</t>
  </si>
  <si>
    <t>VA_DTM_EXTR</t>
  </si>
  <si>
    <t>VA_SITE_SPRT</t>
  </si>
  <si>
    <t>use lc=2 if fence line is required for polygon formation</t>
  </si>
  <si>
    <t>use lc=2 if it is a line feature and not a polygon</t>
  </si>
  <si>
    <t>VA_SITE_TRAN</t>
  </si>
  <si>
    <t>TT</t>
  </si>
  <si>
    <t>Transmission Tower</t>
  </si>
  <si>
    <t>RETAINING_WALLS</t>
  </si>
  <si>
    <t>use lc=2 if guard rail  is required for polygon formation</t>
  </si>
  <si>
    <t>use lc=2 if retaining wall is required for polygon formation</t>
  </si>
  <si>
    <t>use lc=2 if median is required for polygon formation</t>
  </si>
  <si>
    <t>use lc=2 if  wall is required for polygon formation</t>
  </si>
  <si>
    <t>Road Paint Stripe</t>
  </si>
  <si>
    <t>SIGN</t>
  </si>
  <si>
    <t>WS</t>
  </si>
  <si>
    <t>MONUMENT</t>
  </si>
  <si>
    <t>cultural</t>
  </si>
  <si>
    <t>Topo Edge</t>
  </si>
  <si>
    <t>historic_feature_area</t>
  </si>
  <si>
    <t>utilities_storm</t>
  </si>
  <si>
    <t>env_haz_emergencyprep</t>
  </si>
  <si>
    <t>spill_containment_feature_area</t>
  </si>
  <si>
    <t>storm water retention basin</t>
  </si>
  <si>
    <t>spill containment area</t>
  </si>
  <si>
    <t>stmswr_drainage_basin_area</t>
  </si>
  <si>
    <t>area</t>
  </si>
  <si>
    <t>electrical_substation_area</t>
  </si>
  <si>
    <t>Monuments</t>
  </si>
  <si>
    <t>buildings</t>
  </si>
  <si>
    <t>AHC</t>
  </si>
  <si>
    <t>APC</t>
  </si>
  <si>
    <t>ATC</t>
  </si>
  <si>
    <t>Airfield-Taxiway-Concrete</t>
  </si>
  <si>
    <t>Airfield-ramP-Concrete</t>
  </si>
  <si>
    <t>Airfield-Helipad-Concrete</t>
  </si>
  <si>
    <t>Airfield-Runway-Concrete</t>
  </si>
  <si>
    <t>ARC</t>
  </si>
  <si>
    <t>Airfield-Shoulder-Concrete</t>
  </si>
  <si>
    <t>ASC</t>
  </si>
  <si>
    <t>AEC</t>
  </si>
  <si>
    <t>Airfield-runway-End-Concrete</t>
  </si>
  <si>
    <t>Airfield-Helipad-Asphalt</t>
  </si>
  <si>
    <t>Airfield-ramP-Asphalt</t>
  </si>
  <si>
    <t>Airfield-Taxiway-Asphalt</t>
  </si>
  <si>
    <t>Airfield-Runway-Asphalt</t>
  </si>
  <si>
    <t>Airfield-Shoulder-Asphalt</t>
  </si>
  <si>
    <t>Airfield-runway-End-Asphalt</t>
  </si>
  <si>
    <t>ARD</t>
  </si>
  <si>
    <t>Airfield-Runway-Dirt</t>
  </si>
  <si>
    <t>AHA</t>
  </si>
  <si>
    <t>APA</t>
  </si>
  <si>
    <t>ATA</t>
  </si>
  <si>
    <t>ARA</t>
  </si>
  <si>
    <t>ASA</t>
  </si>
  <si>
    <t>AEA</t>
  </si>
  <si>
    <t>M</t>
  </si>
  <si>
    <t>Map. Most features are here</t>
  </si>
  <si>
    <t>V</t>
  </si>
  <si>
    <t>Vegetation</t>
  </si>
  <si>
    <t>O</t>
  </si>
  <si>
    <t>Tops that have Elevations difference such as Bridges tops and Canopies</t>
  </si>
  <si>
    <t>OV</t>
  </si>
  <si>
    <t>overlay</t>
  </si>
  <si>
    <t>utilities_wastewater</t>
  </si>
  <si>
    <t>wastewater_treat_plant_area</t>
  </si>
  <si>
    <t>Put on level 11 if you want Top and Bottom elevation separate</t>
  </si>
  <si>
    <t>military_operations</t>
  </si>
  <si>
    <t>ammunition_storage_area</t>
  </si>
  <si>
    <t>utility_pole_tower_area</t>
  </si>
  <si>
    <t>S</t>
  </si>
  <si>
    <t>inStallation Area</t>
  </si>
  <si>
    <t>Y</t>
  </si>
  <si>
    <t>topographY area</t>
  </si>
  <si>
    <t>tower_point</t>
  </si>
  <si>
    <t>Gate Lines</t>
  </si>
  <si>
    <t>gate_line</t>
  </si>
  <si>
    <t>Levee Berm Area</t>
  </si>
  <si>
    <t>LEVEE</t>
  </si>
  <si>
    <t>levee_berm_area</t>
  </si>
  <si>
    <t>airfield_surface_centerline</t>
  </si>
  <si>
    <t>campground_area</t>
  </si>
  <si>
    <t>CG</t>
  </si>
  <si>
    <t>DAM</t>
  </si>
  <si>
    <t>Earthen DAM</t>
  </si>
  <si>
    <t>dam_area</t>
  </si>
  <si>
    <t>railroad_bridge_centerline</t>
  </si>
  <si>
    <t>Railroad Bridge Centerline</t>
  </si>
  <si>
    <t>Campground</t>
  </si>
  <si>
    <t>recreation_park_area</t>
  </si>
  <si>
    <t>PARK</t>
  </si>
  <si>
    <t>Park</t>
  </si>
  <si>
    <t>Recreation Park Trails</t>
  </si>
  <si>
    <t>recreation_trail_centerline</t>
  </si>
  <si>
    <t>road_bridge_centerline</t>
  </si>
  <si>
    <t>Road Bridge Centerline</t>
  </si>
  <si>
    <t>shoreline</t>
  </si>
  <si>
    <t>TUNNEL</t>
  </si>
  <si>
    <t>Tunnel</t>
  </si>
  <si>
    <t>tunnel_area</t>
  </si>
  <si>
    <t>VA_SITE_RAIL</t>
  </si>
  <si>
    <t>VA_ROAD_STRI</t>
  </si>
  <si>
    <t>VA_UTIL_MANH</t>
  </si>
  <si>
    <t>VA_UTIL_WATR</t>
  </si>
  <si>
    <t>VA_UTIL_IRRI</t>
  </si>
  <si>
    <t>VA_UTIL_ELEP</t>
  </si>
  <si>
    <t>VA_SITE_PIPE</t>
  </si>
  <si>
    <t>VA_UTIL_LITP</t>
  </si>
  <si>
    <t>VA_UTIL_STRM</t>
  </si>
  <si>
    <t>VA_SITE_SIGN</t>
  </si>
  <si>
    <t>VA_SITE_GUYW</t>
  </si>
  <si>
    <t>VA_SITE_FLAG</t>
  </si>
  <si>
    <t>VA_SITE_TREE</t>
  </si>
  <si>
    <t>VA_SITE_BRUS</t>
  </si>
  <si>
    <t>VA_SITE_WATR</t>
  </si>
  <si>
    <t>VA_TOPO_SPOT</t>
  </si>
  <si>
    <t>point</t>
  </si>
  <si>
    <t>Tower with no area</t>
  </si>
  <si>
    <t>Water Course</t>
  </si>
  <si>
    <t>geodetic</t>
  </si>
  <si>
    <t>undefined_mapping_feature_line</t>
  </si>
  <si>
    <t>vehicle_surface_marking_line</t>
  </si>
  <si>
    <t>improvement_recreation</t>
  </si>
  <si>
    <t>transportation_general</t>
  </si>
  <si>
    <t>hydrography</t>
  </si>
  <si>
    <t>WCA</t>
  </si>
  <si>
    <t>6\2</t>
  </si>
  <si>
    <t>golf_course_area</t>
  </si>
  <si>
    <t>GOLF</t>
  </si>
  <si>
    <t>Whole Golf Course</t>
  </si>
  <si>
    <t>surface_water_course_area</t>
  </si>
  <si>
    <t>Undefine Line</t>
  </si>
  <si>
    <t>SHED</t>
  </si>
  <si>
    <t>Shed</t>
  </si>
  <si>
    <t>shed_area</t>
  </si>
  <si>
    <t>PICNIC</t>
  </si>
  <si>
    <t>Road Names</t>
  </si>
  <si>
    <t>Building Numbers</t>
  </si>
  <si>
    <t>Not SDS</t>
  </si>
  <si>
    <t>text</t>
  </si>
  <si>
    <t>PGVL</t>
  </si>
  <si>
    <t>Parking-Gravel</t>
  </si>
  <si>
    <t>Runway centerline</t>
  </si>
  <si>
    <t>Taxiway centerline</t>
  </si>
  <si>
    <t>Road Centerline - Primary</t>
  </si>
  <si>
    <t>Road Centerline - Secondary</t>
  </si>
  <si>
    <t>TRAINING</t>
  </si>
  <si>
    <t>RANGE</t>
  </si>
  <si>
    <t>Military Range Area</t>
  </si>
  <si>
    <t>military_range_area</t>
  </si>
  <si>
    <t>Reserved for not used in GIS</t>
  </si>
  <si>
    <t>0-2</t>
  </si>
  <si>
    <t>storm_culvert_area</t>
  </si>
  <si>
    <t>CS</t>
  </si>
  <si>
    <t>Concrete Storm Culvert Area</t>
  </si>
  <si>
    <t>Interior Edge</t>
  </si>
  <si>
    <t>Edge of Map</t>
  </si>
  <si>
    <t xml:space="preserve"> </t>
  </si>
  <si>
    <t>VA_DTM_INTR</t>
  </si>
  <si>
    <t>AAA</t>
  </si>
  <si>
    <t>Airfield-Apron-Asphalt</t>
  </si>
  <si>
    <t>An area intended to accommodate aircraft for purposes of loading or unloading passengers or cargo, refueling, parking, or maintenance.</t>
  </si>
  <si>
    <t>AAC</t>
  </si>
  <si>
    <t>Airfield-Apron-Concrete</t>
  </si>
  <si>
    <t xml:space="preserve">Continuous Shape Used to complete tree polygons </t>
  </si>
  <si>
    <t>Can be broken for Buildings. Used to complete polygons</t>
  </si>
  <si>
    <t>DOCK</t>
  </si>
  <si>
    <t>Dock for Boating Area</t>
  </si>
  <si>
    <r>
      <t>boating</t>
    </r>
    <r>
      <rPr>
        <sz val="10"/>
        <rFont val="Arial"/>
        <family val="2"/>
      </rPr>
      <t>_area</t>
    </r>
  </si>
  <si>
    <t>road_feature_area</t>
  </si>
  <si>
    <t>LS</t>
  </si>
  <si>
    <t>LandScape</t>
  </si>
  <si>
    <t>AC</t>
  </si>
  <si>
    <t>Air Conditioning Unit</t>
  </si>
  <si>
    <t>heat_cool_pump_point</t>
  </si>
  <si>
    <t>Calculated Photo Center Point</t>
  </si>
  <si>
    <t>Control Points</t>
  </si>
  <si>
    <t>VA_SURV_CTRL</t>
  </si>
  <si>
    <t>aerial_photo_center_point</t>
  </si>
  <si>
    <t>control_point</t>
  </si>
  <si>
    <t>HVP</t>
  </si>
  <si>
    <t>CANAL</t>
  </si>
  <si>
    <t>canal area</t>
  </si>
  <si>
    <t>canal_area</t>
  </si>
  <si>
    <t>CONVEYOR</t>
  </si>
  <si>
    <t>Conveyor belt</t>
  </si>
  <si>
    <t>conveyor_area</t>
  </si>
  <si>
    <t>improvement_machinery</t>
  </si>
  <si>
    <t>env_haz_solid_waste</t>
  </si>
  <si>
    <t>solid_waste_landfill_area</t>
  </si>
  <si>
    <t>LF</t>
  </si>
  <si>
    <t>solid waste Land Fill area</t>
  </si>
  <si>
    <t>RIPRAP</t>
  </si>
  <si>
    <t>MEDA</t>
  </si>
  <si>
    <t>MEDC</t>
  </si>
  <si>
    <t>MEDD</t>
  </si>
  <si>
    <t>Roadway-median Asphalt</t>
  </si>
  <si>
    <t>Roadway-median Concrete</t>
  </si>
  <si>
    <t>Roadway-median Earthen</t>
  </si>
  <si>
    <t>use lc=0 if it is a line feature only and lc=2 if both line and polygon</t>
  </si>
  <si>
    <t>TRACK</t>
  </si>
  <si>
    <t>ATD</t>
  </si>
  <si>
    <t>Airfield-Taxiway-Dirt</t>
  </si>
  <si>
    <t>median_area</t>
  </si>
  <si>
    <t>PWRLT</t>
  </si>
  <si>
    <t>Power Pole with Light</t>
  </si>
  <si>
    <t>TRAF</t>
  </si>
  <si>
    <t>Traffic Signal</t>
  </si>
  <si>
    <t>VA_UTIL_TRAF</t>
  </si>
  <si>
    <t>UNI</t>
  </si>
  <si>
    <t>Unidentified Utility Box</t>
  </si>
  <si>
    <t>SP</t>
  </si>
  <si>
    <t>Stand Pipe</t>
  </si>
  <si>
    <t>ut_undefined_feature_point</t>
  </si>
  <si>
    <t>general_improvement_feat_point</t>
  </si>
  <si>
    <t>SOCCER</t>
  </si>
  <si>
    <t>FBFLD</t>
  </si>
  <si>
    <t>Soccer Field</t>
  </si>
  <si>
    <t>Football Field</t>
  </si>
  <si>
    <t>ALT</t>
  </si>
  <si>
    <t>Airfield-Light</t>
  </si>
  <si>
    <t>UT</t>
  </si>
  <si>
    <t>Utility Area General</t>
  </si>
  <si>
    <t>utility_area</t>
  </si>
  <si>
    <t>YD</t>
  </si>
  <si>
    <t>Yard</t>
  </si>
  <si>
    <t>DRYDOCK</t>
  </si>
  <si>
    <t>Dock for Boat Maintenance</t>
  </si>
  <si>
    <t>PIER</t>
  </si>
  <si>
    <t>mooring_facility_area</t>
  </si>
  <si>
    <t>Equipment and trucks</t>
  </si>
  <si>
    <t>AT</t>
  </si>
  <si>
    <t>Airfield-Tie-Down</t>
  </si>
  <si>
    <t>airfield_surface_point</t>
  </si>
  <si>
    <t>In ground anchors for securing aircraft to tarmac</t>
  </si>
  <si>
    <t>Feature_Data_Set</t>
  </si>
  <si>
    <t>Feature_Class</t>
  </si>
  <si>
    <t>use lc=2 if shoreline</t>
  </si>
  <si>
    <t>FLOODED</t>
  </si>
  <si>
    <t>Flooded or Temporary Water Body</t>
  </si>
  <si>
    <t>Geometry</t>
  </si>
  <si>
    <t>Acronymn</t>
  </si>
  <si>
    <t>Level number</t>
  </si>
  <si>
    <t>Color</t>
  </si>
  <si>
    <t>Line code</t>
  </si>
  <si>
    <t>Line Weight</t>
  </si>
  <si>
    <t>Polygon Overlay Codes (Polygons within the same overlay are not self-overlapping.)</t>
  </si>
  <si>
    <t>M/T</t>
  </si>
  <si>
    <t>orthoPhoto or Image Area</t>
  </si>
  <si>
    <t>Obscure Area</t>
  </si>
  <si>
    <t>VA_DTM_OBSC</t>
  </si>
  <si>
    <t>OBSCURED_GROUND_DTM</t>
  </si>
  <si>
    <t>obscured_area</t>
  </si>
  <si>
    <t>drydock_area</t>
  </si>
  <si>
    <t xml:space="preserve">VA-TOPO-MAJR </t>
  </si>
  <si>
    <t xml:space="preserve">VA-TOPO-MINR </t>
  </si>
  <si>
    <t xml:space="preserve">VA-TOPO-MAJR-DEPR </t>
  </si>
  <si>
    <t xml:space="preserve">VA-TOPO-MINR-DEPR </t>
  </si>
  <si>
    <t xml:space="preserve">VA-TOPO-MINR-OBSC </t>
  </si>
  <si>
    <t xml:space="preserve">VA-TOPO-MAJR-OBSC </t>
  </si>
  <si>
    <t xml:space="preserve">VA-TOPO-MAJR-DEPO </t>
  </si>
  <si>
    <t xml:space="preserve">VA-TOPO-MINR-DEPO </t>
  </si>
  <si>
    <t>3/BL</t>
  </si>
  <si>
    <t>2/BL</t>
  </si>
  <si>
    <t>0/BL</t>
  </si>
  <si>
    <t>symbology By Layer</t>
  </si>
  <si>
    <t xml:space="preserve">VA-TOPO-LABL </t>
  </si>
  <si>
    <t>contour labels</t>
  </si>
  <si>
    <t>4/BL</t>
  </si>
  <si>
    <t xml:space="preserve"> SubtypeName INTER, 200970 SubtypeCode</t>
  </si>
  <si>
    <t xml:space="preserve"> SubtypeName INDEX_DEP, 200964 SubtypeCode</t>
  </si>
  <si>
    <t xml:space="preserve"> SubtypeName INTER_DEP, 200973 SubtypeCode</t>
  </si>
  <si>
    <t xml:space="preserve"> SubtypeName APP_INDEX, 200945 SubtypeCode</t>
  </si>
  <si>
    <t xml:space="preserve"> SubtypeName APP_INTER, 200951 SubtypeCode</t>
  </si>
  <si>
    <t xml:space="preserve"> SubtypeName APP_IND_DEP, 200954 SubtypeCode</t>
  </si>
  <si>
    <t xml:space="preserve"> SubtypeName APP_INTER_DEP, 200948 SubtypeCode</t>
  </si>
  <si>
    <t xml:space="preserve"> SubtypeName INDEX, 200967 SubtypeCode</t>
  </si>
  <si>
    <t>minor contours</t>
  </si>
  <si>
    <t>major contours</t>
  </si>
  <si>
    <t xml:space="preserve">major depression contours         </t>
  </si>
  <si>
    <t xml:space="preserve">minor depression contours         </t>
  </si>
  <si>
    <t xml:space="preserve">major obscured contours           </t>
  </si>
  <si>
    <t xml:space="preserve">minor obscured contours           </t>
  </si>
  <si>
    <t>major depression obscured contours</t>
  </si>
  <si>
    <t>minor depression obscured contours</t>
  </si>
  <si>
    <t>parking or access for aircraft</t>
  </si>
  <si>
    <t>breakline</t>
  </si>
  <si>
    <t>digital_elevation_model_point</t>
  </si>
  <si>
    <t>flora</t>
  </si>
  <si>
    <t>landform</t>
  </si>
  <si>
    <t>transportation_rroad</t>
  </si>
  <si>
    <t>utilities_electrical</t>
  </si>
  <si>
    <t>utilities_transmission</t>
  </si>
  <si>
    <t>VA_DTM_BRKL</t>
  </si>
  <si>
    <t>VA_DTM_RAND</t>
  </si>
  <si>
    <t>DTM_RANDOM_POINTS</t>
  </si>
  <si>
    <t>DTM_GROUND_BREAKLINES_TOP_TOE</t>
  </si>
  <si>
    <t>line 3d</t>
  </si>
  <si>
    <t>area 3d</t>
  </si>
  <si>
    <t>DTM_WATER_BREAKLINES</t>
  </si>
  <si>
    <t>VA_DTM_WATR</t>
  </si>
  <si>
    <t>CRANE</t>
  </si>
  <si>
    <t>crane_area</t>
  </si>
  <si>
    <t>crane</t>
  </si>
  <si>
    <t>transportation_water</t>
  </si>
  <si>
    <t>utilities_hcs</t>
  </si>
  <si>
    <t>SSHRUB</t>
  </si>
  <si>
    <t>Single Shrub</t>
  </si>
  <si>
    <t>GATEV</t>
  </si>
  <si>
    <t>Gate Valve</t>
  </si>
  <si>
    <t>CULVT</t>
  </si>
  <si>
    <t>storm_culvert_point</t>
  </si>
  <si>
    <t>Airfield-aCcess-ramp-Asphalt</t>
  </si>
  <si>
    <t>ACA</t>
  </si>
  <si>
    <t>ACC</t>
  </si>
  <si>
    <t>Airfield-aCcess-ramp-Concrete</t>
  </si>
  <si>
    <t>Access pavement between maintenance hangars opening to the apron and the apron edge.</t>
  </si>
  <si>
    <t>WHARF</t>
  </si>
  <si>
    <t>Wharves</t>
  </si>
  <si>
    <t>Piers</t>
  </si>
  <si>
    <t xml:space="preserve">A fixed structure, usually parallel to the shoreline, used to tie-up vessels. </t>
  </si>
  <si>
    <t>A partially submerged hard surfaced structure on a shoreline for launching or retrieving vessels or vehicles.</t>
  </si>
  <si>
    <t>Boat Ramp</t>
  </si>
  <si>
    <r>
      <t>boat_ramp</t>
    </r>
    <r>
      <rPr>
        <sz val="10"/>
        <rFont val="Arial"/>
        <family val="2"/>
      </rPr>
      <t>_area</t>
    </r>
  </si>
  <si>
    <t>POOL</t>
  </si>
  <si>
    <t>SCALES</t>
  </si>
  <si>
    <t>weigh_station_area</t>
  </si>
  <si>
    <t>weigh station for vehicles</t>
  </si>
  <si>
    <t>An area designated as an official vehicle weigh station for trucks.  Buildings and other infrastructure within the area are considered separate features.</t>
  </si>
  <si>
    <t>recreation_feature_line</t>
  </si>
  <si>
    <t>Sport Field Stripe</t>
  </si>
  <si>
    <t xml:space="preserve">A fixed structure on pillars, usually perpendicular to the shoreline, used to tie-up vessels. </t>
  </si>
  <si>
    <t>PIPES</t>
  </si>
  <si>
    <t>use lc=2 if PIPELINE AREA (pipes polygon, NOT individual pipe)</t>
  </si>
  <si>
    <t>SAB</t>
  </si>
  <si>
    <t>marked as Bike lane (set pedtype_d to BIKE instead of SIDEWALK)</t>
  </si>
  <si>
    <t>SCB</t>
  </si>
  <si>
    <t>SDTB</t>
  </si>
  <si>
    <t>SEAW</t>
  </si>
  <si>
    <t>Sea Wall</t>
  </si>
  <si>
    <t>fac_type_d = SEA_WALL</t>
  </si>
  <si>
    <t>BEACH</t>
  </si>
  <si>
    <t>Beach</t>
  </si>
  <si>
    <t>fgdc_fm2_d = SAND_BEA_SHOR</t>
  </si>
  <si>
    <t>JETTY</t>
  </si>
  <si>
    <t>jetty_area</t>
  </si>
  <si>
    <t>Jetty</t>
  </si>
  <si>
    <t>A stone structure which is designed to reduce the action of waves and currents near the entrance to rivers and ports. Sometimes called a breakwater.</t>
  </si>
  <si>
    <t>Road Centerline - Tertiary</t>
  </si>
  <si>
    <t>Pipe Area</t>
  </si>
  <si>
    <t>pipeline_line_area</t>
  </si>
  <si>
    <t>RAMP</t>
  </si>
  <si>
    <t>DI</t>
  </si>
  <si>
    <t>SILO</t>
  </si>
  <si>
    <t>silo_area</t>
  </si>
  <si>
    <t>OBSC</t>
  </si>
  <si>
    <t>GREENHOUSE</t>
  </si>
  <si>
    <t>TRANX</t>
  </si>
  <si>
    <t>Traffic Walk Signal</t>
  </si>
  <si>
    <t>category_d=PRIMARY</t>
  </si>
  <si>
    <t>category_d=SECONDARY</t>
  </si>
  <si>
    <t>category_d=TERTIARY</t>
  </si>
  <si>
    <t>LC=0, Color=1 is Sport Field Stripe</t>
  </si>
  <si>
    <t>LC=0, Color=4 is Parking or Road Stripe</t>
  </si>
  <si>
    <t>LC=0, Color=7 is Airfield Stiping/Marking Lines</t>
  </si>
  <si>
    <t>LC=1, Color=7 is Airfield Runway Centerline</t>
  </si>
  <si>
    <t>LC=2, Color=7 is Airfield Taxiway Centerline</t>
  </si>
  <si>
    <t>UA</t>
  </si>
  <si>
    <t>This is intended for a Plan area that is obscured by vegetation or objects.</t>
  </si>
  <si>
    <t>obscured plan area</t>
  </si>
  <si>
    <t>Intended for DTM; Label may not be necessary.</t>
  </si>
  <si>
    <t>Unidentified Object/Area</t>
  </si>
  <si>
    <t>Intended for visible area object that is unidentified.</t>
  </si>
  <si>
    <t>Island</t>
  </si>
  <si>
    <t>island_area</t>
  </si>
  <si>
    <t>IS</t>
  </si>
  <si>
    <t>STORAGE</t>
  </si>
  <si>
    <t>open storage areas</t>
  </si>
  <si>
    <t>open_storage_area</t>
  </si>
  <si>
    <t>CARPORT</t>
  </si>
  <si>
    <t>Carport</t>
  </si>
  <si>
    <t>carport_area</t>
  </si>
  <si>
    <t>improvement_outdoor_recreation</t>
  </si>
  <si>
    <t>Common</t>
  </si>
  <si>
    <t>Fence</t>
  </si>
  <si>
    <t>RoadCenterline</t>
  </si>
  <si>
    <t>Transportation</t>
  </si>
  <si>
    <t>Shoreline</t>
  </si>
  <si>
    <t>Recommend New</t>
  </si>
  <si>
    <t>AirfieldMarkingsL</t>
  </si>
  <si>
    <t>VA_SITE_LV56</t>
  </si>
  <si>
    <t>4/2</t>
  </si>
  <si>
    <t>color = 2 green indicates fence on top of retaining wall</t>
  </si>
  <si>
    <t>Not Gathered or Natural Ground</t>
  </si>
  <si>
    <t>FC_SDS_3.02</t>
  </si>
  <si>
    <t>DS_SDS_3.02</t>
  </si>
  <si>
    <t>DS_SDS_2.6</t>
  </si>
  <si>
    <t>FC_SDS_2.6</t>
  </si>
  <si>
    <t>OutName</t>
  </si>
  <si>
    <t>Query</t>
  </si>
  <si>
    <t>TOPO','HIGH','LOW','INST','NON-CANTONMENT','CANTONMENT'</t>
  </si>
  <si>
    <t>CRT PTH DT</t>
  </si>
  <si>
    <t>BOAT RAMP</t>
  </si>
  <si>
    <t>BORROW AREA</t>
  </si>
  <si>
    <t>BORROW PIT</t>
  </si>
  <si>
    <t>RADIO TOWER</t>
  </si>
  <si>
    <t>SPILL CONT</t>
  </si>
  <si>
    <t>ATH COURT</t>
  </si>
  <si>
    <t>STO BASIN</t>
  </si>
  <si>
    <t>TRAF W</t>
  </si>
  <si>
    <t>CRT PTH</t>
  </si>
  <si>
    <t>"""</t>
  </si>
  <si>
    <t>"</t>
  </si>
  <si>
    <t>LEVEL_NAME</t>
  </si>
  <si>
    <t>LEVEL</t>
  </si>
  <si>
    <t>COLOR</t>
  </si>
  <si>
    <t>LINETYPE</t>
  </si>
  <si>
    <t>LINEWT</t>
  </si>
  <si>
    <t>REFNAME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</si>
</sst>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.5"/>
      <color indexed="8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B2B2B2"/>
      </left>
      <right style="dotted">
        <color rgb="FFB2B2B2"/>
      </right>
      <top style="dotted">
        <color rgb="FFB2B2B2"/>
      </top>
      <bottom style="dotted">
        <color rgb="FFB2B2B2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4" fillId="2" borderId="2" applyNumberFormat="0" applyFont="0" applyAlignment="0" applyProtection="0"/>
  </cellStyleXfs>
  <cellXfs count="68">
    <xf numFmtId="0" fontId="0" fillId="0" borderId="0" xfId="0"/>
    <xf numFmtId="0" fontId="1" fillId="0" borderId="0" xfId="0" applyFont="1" applyAlignment="1">
      <alignment horizontal="left"/>
    </xf>
    <xf numFmtId="1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/>
    <xf numFmtId="1" fontId="4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" fontId="2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/>
    <xf numFmtId="0" fontId="0" fillId="0" borderId="0" xfId="0" applyFill="1"/>
    <xf numFmtId="0" fontId="1" fillId="0" borderId="0" xfId="0" applyFont="1"/>
    <xf numFmtId="0" fontId="2" fillId="0" borderId="0" xfId="0" applyFont="1"/>
    <xf numFmtId="1" fontId="8" fillId="0" borderId="1" xfId="0" applyNumberFormat="1" applyFont="1" applyFill="1" applyBorder="1"/>
    <xf numFmtId="0" fontId="0" fillId="0" borderId="0" xfId="0" applyFill="1" applyBorder="1"/>
    <xf numFmtId="0" fontId="0" fillId="0" borderId="5" xfId="0" applyFill="1" applyBorder="1"/>
    <xf numFmtId="1" fontId="0" fillId="0" borderId="0" xfId="0" applyNumberFormat="1" applyFill="1" applyBorder="1"/>
    <xf numFmtId="0" fontId="0" fillId="0" borderId="4" xfId="0" applyFill="1" applyBorder="1"/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left"/>
    </xf>
    <xf numFmtId="1" fontId="0" fillId="0" borderId="5" xfId="0" applyNumberForma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0" fontId="0" fillId="0" borderId="4" xfId="1" applyFont="1" applyFill="1" applyBorder="1"/>
    <xf numFmtId="1" fontId="0" fillId="0" borderId="6" xfId="0" applyNumberFormat="1" applyFill="1" applyBorder="1" applyAlignment="1">
      <alignment horizontal="center"/>
    </xf>
    <xf numFmtId="0" fontId="0" fillId="0" borderId="6" xfId="0" applyFill="1" applyBorder="1"/>
    <xf numFmtId="1" fontId="4" fillId="0" borderId="6" xfId="0" applyNumberFormat="1" applyFont="1" applyFill="1" applyBorder="1" applyAlignment="1">
      <alignment horizontal="center"/>
    </xf>
    <xf numFmtId="1" fontId="0" fillId="0" borderId="1" xfId="1" applyNumberFormat="1" applyFont="1" applyFill="1" applyBorder="1"/>
    <xf numFmtId="1" fontId="0" fillId="0" borderId="1" xfId="1" applyNumberFormat="1" applyFont="1" applyFill="1" applyBorder="1" applyAlignment="1">
      <alignment horizontal="center"/>
    </xf>
    <xf numFmtId="0" fontId="0" fillId="0" borderId="1" xfId="1" applyFont="1" applyFill="1" applyBorder="1"/>
    <xf numFmtId="1" fontId="4" fillId="0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top" wrapText="1"/>
    </xf>
    <xf numFmtId="0" fontId="0" fillId="0" borderId="2" xfId="1" applyFont="1" applyFill="1"/>
    <xf numFmtId="0" fontId="10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0" fillId="0" borderId="1" xfId="0" quotePrefix="1" applyNumberFormat="1" applyFill="1" applyBorder="1"/>
    <xf numFmtId="0" fontId="0" fillId="0" borderId="1" xfId="0" quotePrefix="1" applyFill="1" applyBorder="1" applyAlignment="1">
      <alignment wrapText="1"/>
    </xf>
    <xf numFmtId="0" fontId="8" fillId="0" borderId="1" xfId="0" applyFont="1" applyFill="1" applyBorder="1"/>
    <xf numFmtId="1" fontId="4" fillId="0" borderId="1" xfId="0" applyNumberFormat="1" applyFont="1" applyFill="1" applyBorder="1" applyAlignment="1"/>
    <xf numFmtId="0" fontId="0" fillId="3" borderId="1" xfId="0" applyFill="1" applyBorder="1"/>
    <xf numFmtId="0" fontId="2" fillId="3" borderId="1" xfId="0" applyFont="1" applyFill="1" applyBorder="1"/>
    <xf numFmtId="1" fontId="0" fillId="0" borderId="0" xfId="0" applyNumberFormat="1" applyFill="1" applyBorder="1" applyAlignment="1">
      <alignment horizontal="center"/>
    </xf>
    <xf numFmtId="0" fontId="9" fillId="0" borderId="1" xfId="0" applyFont="1" applyFill="1" applyBorder="1" applyAlignment="1">
      <alignment horizontal="left" vertical="top" wrapText="1"/>
    </xf>
    <xf numFmtId="1" fontId="0" fillId="0" borderId="6" xfId="0" applyNumberFormat="1" applyFill="1" applyBorder="1"/>
    <xf numFmtId="0" fontId="2" fillId="0" borderId="0" xfId="0" applyFont="1" applyFill="1" applyBorder="1"/>
    <xf numFmtId="1" fontId="0" fillId="0" borderId="2" xfId="0" applyNumberFormat="1" applyFill="1" applyBorder="1" applyAlignment="1">
      <alignment horizontal="center"/>
    </xf>
    <xf numFmtId="0" fontId="0" fillId="0" borderId="2" xfId="0" applyFill="1" applyBorder="1"/>
    <xf numFmtId="1" fontId="4" fillId="0" borderId="2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" fontId="0" fillId="0" borderId="3" xfId="0" applyNumberFormat="1" applyFill="1" applyBorder="1"/>
    <xf numFmtId="1" fontId="2" fillId="0" borderId="0" xfId="0" applyNumberFormat="1" applyFont="1" applyFill="1" applyBorder="1"/>
    <xf numFmtId="1" fontId="0" fillId="0" borderId="4" xfId="0" applyNumberFormat="1" applyFill="1" applyBorder="1"/>
    <xf numFmtId="1" fontId="0" fillId="0" borderId="2" xfId="0" applyNumberFormat="1" applyFill="1" applyBorder="1"/>
    <xf numFmtId="0" fontId="0" fillId="0" borderId="3" xfId="0" applyFill="1" applyBorder="1"/>
    <xf numFmtId="1" fontId="0" fillId="0" borderId="5" xfId="0" applyNumberFormat="1" applyFill="1" applyBorder="1"/>
    <xf numFmtId="1" fontId="4" fillId="0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2" fillId="3" borderId="0" xfId="0" applyFont="1" applyFill="1" applyBorder="1"/>
    <xf numFmtId="0" fontId="0" fillId="0" borderId="1" xfId="0" quotePrefix="1" applyFill="1" applyBorder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A2" sqref="A2"/>
    </sheetView>
  </sheetViews>
  <sheetFormatPr defaultRowHeight="12.75"/>
  <cols>
    <col min="1" max="1" width="10.140625" bestFit="1" customWidth="1"/>
    <col min="2" max="2" width="79.5703125" bestFit="1" customWidth="1"/>
  </cols>
  <sheetData>
    <row r="1" spans="1:2">
      <c r="A1" s="1" t="s">
        <v>535</v>
      </c>
    </row>
    <row r="2" spans="1:2">
      <c r="A2" t="s">
        <v>356</v>
      </c>
      <c r="B2" t="s">
        <v>357</v>
      </c>
    </row>
    <row r="3" spans="1:2">
      <c r="A3" s="19" t="s">
        <v>204</v>
      </c>
      <c r="B3" s="19" t="s">
        <v>536</v>
      </c>
    </row>
    <row r="4" spans="1:2">
      <c r="A4" s="19" t="s">
        <v>205</v>
      </c>
      <c r="B4" s="19" t="s">
        <v>537</v>
      </c>
    </row>
    <row r="5" spans="1:2">
      <c r="A5" s="19" t="s">
        <v>206</v>
      </c>
      <c r="B5" s="19" t="s">
        <v>538</v>
      </c>
    </row>
    <row r="6" spans="1:2">
      <c r="A6" s="19" t="s">
        <v>207</v>
      </c>
      <c r="B6" s="19" t="s">
        <v>539</v>
      </c>
    </row>
    <row r="7" spans="1:2">
      <c r="A7" s="19" t="s">
        <v>145</v>
      </c>
      <c r="B7" s="19" t="s">
        <v>559</v>
      </c>
    </row>
    <row r="9" spans="1:2">
      <c r="B9" s="18" t="s">
        <v>540</v>
      </c>
    </row>
    <row r="10" spans="1:2">
      <c r="A10" t="s">
        <v>350</v>
      </c>
      <c r="B10" t="s">
        <v>351</v>
      </c>
    </row>
    <row r="11" spans="1:2">
      <c r="A11" s="19" t="s">
        <v>354</v>
      </c>
      <c r="B11" s="19" t="s">
        <v>543</v>
      </c>
    </row>
    <row r="12" spans="1:2">
      <c r="A12" s="19" t="s">
        <v>157</v>
      </c>
      <c r="B12" s="19" t="s">
        <v>542</v>
      </c>
    </row>
    <row r="13" spans="1:2">
      <c r="A13" t="s">
        <v>364</v>
      </c>
      <c r="B13" t="s">
        <v>365</v>
      </c>
    </row>
    <row r="14" spans="1:2">
      <c r="A14" t="s">
        <v>72</v>
      </c>
      <c r="B14" t="s">
        <v>355</v>
      </c>
    </row>
    <row r="15" spans="1:2">
      <c r="A15" t="s">
        <v>352</v>
      </c>
      <c r="B15" t="s">
        <v>353</v>
      </c>
    </row>
    <row r="16" spans="1:2">
      <c r="A16" t="s">
        <v>366</v>
      </c>
      <c r="B16" t="s">
        <v>367</v>
      </c>
    </row>
  </sheetData>
  <phoneticPr fontId="6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252"/>
  <sheetViews>
    <sheetView tabSelected="1" zoomScale="90" zoomScaleNormal="90" workbookViewId="0">
      <pane ySplit="1" topLeftCell="A2" activePane="bottomLeft" state="frozen"/>
      <selection pane="bottomLeft" activeCell="D9" sqref="D9"/>
    </sheetView>
  </sheetViews>
  <sheetFormatPr defaultColWidth="9.140625" defaultRowHeight="12.75"/>
  <cols>
    <col min="1" max="1" width="16.140625" style="4" customWidth="1"/>
    <col min="2" max="2" width="9.85546875" style="14" customWidth="1"/>
    <col min="3" max="3" width="4.140625" style="14" customWidth="1"/>
    <col min="4" max="4" width="38.5703125" style="4" bestFit="1" customWidth="1"/>
    <col min="5" max="5" width="19.85546875" style="4" bestFit="1" customWidth="1"/>
    <col min="6" max="6" width="3.42578125" style="4" bestFit="1" customWidth="1"/>
    <col min="7" max="7" width="5" style="4" customWidth="1"/>
    <col min="8" max="8" width="24.7109375" style="4" customWidth="1"/>
    <col min="9" max="10" width="5" style="4" customWidth="1"/>
    <col min="11" max="11" width="30.7109375" style="4" customWidth="1"/>
    <col min="12" max="12" width="31.85546875" style="4" bestFit="1" customWidth="1"/>
    <col min="13" max="13" width="40" style="4" customWidth="1"/>
    <col min="14" max="14" width="77.28515625" style="4" customWidth="1"/>
    <col min="15" max="15" width="127.140625" style="4" customWidth="1"/>
    <col min="16" max="19" width="19.7109375" style="4" hidden="1" customWidth="1"/>
    <col min="20" max="20" width="6.140625" style="4" hidden="1" customWidth="1"/>
    <col min="21" max="21" width="4.42578125" style="4" customWidth="1"/>
    <col min="22" max="22" width="3.85546875" style="4" customWidth="1"/>
    <col min="23" max="23" width="9.85546875" style="4" bestFit="1" customWidth="1"/>
    <col min="24" max="24" width="13.28515625" style="4" bestFit="1" customWidth="1"/>
    <col min="25" max="16384" width="9.140625" style="4"/>
  </cols>
  <sheetData>
    <row r="1" spans="1:28" ht="13.5" customHeight="1">
      <c r="A1" s="25" t="s">
        <v>712</v>
      </c>
      <c r="B1" s="25" t="s">
        <v>534</v>
      </c>
      <c r="C1" s="25" t="s">
        <v>356</v>
      </c>
      <c r="D1" s="25" t="s">
        <v>100</v>
      </c>
      <c r="E1" s="25" t="s">
        <v>707</v>
      </c>
      <c r="F1" s="26" t="s">
        <v>708</v>
      </c>
      <c r="G1" s="26" t="s">
        <v>709</v>
      </c>
      <c r="H1" s="26" t="s">
        <v>710</v>
      </c>
      <c r="I1" s="26" t="s">
        <v>206</v>
      </c>
      <c r="J1" s="26" t="s">
        <v>711</v>
      </c>
      <c r="K1" s="25" t="s">
        <v>529</v>
      </c>
      <c r="L1" s="25" t="s">
        <v>530</v>
      </c>
      <c r="M1" s="25" t="s">
        <v>692</v>
      </c>
      <c r="N1" s="25" t="s">
        <v>693</v>
      </c>
      <c r="P1" s="25" t="s">
        <v>689</v>
      </c>
      <c r="Q1" s="25" t="s">
        <v>688</v>
      </c>
      <c r="R1" s="25" t="s">
        <v>690</v>
      </c>
      <c r="S1" s="25" t="s">
        <v>691</v>
      </c>
      <c r="T1" s="26" t="s">
        <v>269</v>
      </c>
      <c r="U1" s="67" t="s">
        <v>706</v>
      </c>
    </row>
    <row r="2" spans="1:28" s="8" customFormat="1" ht="12.75" customHeight="1">
      <c r="A2" s="5" t="s">
        <v>474</v>
      </c>
      <c r="B2" s="14" t="s">
        <v>239</v>
      </c>
      <c r="C2" s="13" t="s">
        <v>350</v>
      </c>
      <c r="D2" s="5" t="s">
        <v>470</v>
      </c>
      <c r="E2" s="4" t="s">
        <v>471</v>
      </c>
      <c r="F2" s="6">
        <v>48</v>
      </c>
      <c r="G2" s="6">
        <v>0</v>
      </c>
      <c r="H2" s="9" t="str">
        <f t="shared" ref="H2" si="0">IF(ISBLANK(I2),"No Value",IF(I2=0,"Solid",IF(I2=1,"Dotted",IF(I2=2,"Medium-Dashed",IF(I2=3,"LongDashed",IF(I2=4,"LongDashed Dot Dot",IF(I2=6,"Medium-Dashed Dot Dot",IF(I2=7,"Solid Medium-Dashed" ))))))))</f>
        <v>Solid</v>
      </c>
      <c r="I2" s="6">
        <v>0</v>
      </c>
      <c r="J2" s="6">
        <v>0</v>
      </c>
      <c r="K2" s="4" t="s">
        <v>413</v>
      </c>
      <c r="L2" s="5" t="s">
        <v>473</v>
      </c>
      <c r="M2" s="27" t="str">
        <f t="shared" ref="M2" si="1">IF(ISBLANK(A2),L2, CONCATENATE(L2,"_",A2))</f>
        <v>control_point_HVP</v>
      </c>
      <c r="N2" s="27" t="str">
        <f>U2&amp;" "&amp;O2&amp;" "&amp;U2</f>
        <v>""" "LEVEL_NAME" = 'VA_SURV_CTRL' AND "LEVEL" = '48' AND '"COLOR" = '0' AND '"LINETYPE" = 'Solid' AND '"LINEWT" = '0' AND "REFNAME" = 'HVP' """</v>
      </c>
      <c r="O2" s="27" t="str">
        <f>CONCATENATE(V2,X2,V2," = '",E2,"' AND ",V2,Y2,V2," = '",F2,"' AND '",V2,Z2,V2," = '",G2,"' AND '",V2,AA2,V2," = '",H2,"' AND '",V2,AB2,V2," = '",J2,"' AND ",V2,W2,V2," = '",A2,"'")</f>
        <v>"LEVEL_NAME" = 'VA_SURV_CTRL' AND "LEVEL" = '48' AND '"COLOR" = '0' AND '"LINETYPE" = 'Solid' AND '"LINEWT" = '0' AND "REFNAME" = 'HVP'</v>
      </c>
      <c r="P2" s="5"/>
      <c r="Q2" s="5"/>
      <c r="R2" s="5"/>
      <c r="S2" s="5"/>
      <c r="T2" s="4"/>
      <c r="U2" s="8" t="s">
        <v>705</v>
      </c>
      <c r="V2" s="2" t="s">
        <v>706</v>
      </c>
      <c r="W2" s="25" t="s">
        <v>712</v>
      </c>
      <c r="X2" s="25" t="s">
        <v>707</v>
      </c>
      <c r="Y2" s="26" t="s">
        <v>708</v>
      </c>
      <c r="Z2" s="26" t="s">
        <v>709</v>
      </c>
      <c r="AA2" s="26" t="s">
        <v>710</v>
      </c>
      <c r="AB2" s="26" t="s">
        <v>711</v>
      </c>
    </row>
    <row r="3" spans="1:28" ht="12.75" customHeight="1">
      <c r="A3" s="27" t="s">
        <v>210</v>
      </c>
      <c r="B3" s="13" t="s">
        <v>320</v>
      </c>
      <c r="C3" s="13" t="s">
        <v>350</v>
      </c>
      <c r="D3" s="27" t="s">
        <v>211</v>
      </c>
      <c r="E3" s="4" t="s">
        <v>276</v>
      </c>
      <c r="F3" s="3">
        <v>4</v>
      </c>
      <c r="G3" s="3">
        <v>3</v>
      </c>
      <c r="H3" s="9" t="str">
        <f t="shared" ref="H3:H66" si="2">IF(ISBLANK(I3),"No Value",IF(I3=0,"Solid",IF(I3=1,"Dotted",IF(I3=2,"Medium-Dashed",IF(I3=3,"LongDashed",IF(I3=4,"LongDashed Dot Dot",IF(I3=6,"Medium-Dashed Dot Dot",IF(I3=7,"Solid Medium-Dashed" ))))))))</f>
        <v>LongDashed</v>
      </c>
      <c r="I3" s="3">
        <v>3</v>
      </c>
      <c r="J3" s="6">
        <v>0</v>
      </c>
      <c r="K3" s="4" t="s">
        <v>323</v>
      </c>
      <c r="L3" s="4" t="s">
        <v>34</v>
      </c>
      <c r="M3" s="27" t="str">
        <f t="shared" ref="M3:M66" si="3">IF(ISBLANK(A3),L3, CONCATENATE(L3,"_",A3))</f>
        <v>slab_area_A</v>
      </c>
      <c r="N3" s="27" t="str">
        <f t="shared" ref="N3:N7" si="4">U3&amp;" "&amp;O3&amp;" "&amp;U3</f>
        <v>""" "LEVEL_NAME" = 'VA_ROAD_EASP' AND "LEVEL" = '4' AND '"COLOR" = '3' AND '"LINETYPE" = 'LongDashed' AND '"LINEWT" = '0' AND "REFNAME" = 'A' """</v>
      </c>
      <c r="O3" s="27" t="str">
        <f t="shared" ref="O3:O4" si="5">CONCATENATE(V3,X3,V3," = '",E3,"' AND ",V3,Y3,V3," = '",F3,"' AND '",V3,Z3,V3," = '",G3,"' AND '",V3,AA3,V3," = '",H3,"' AND '",V3,AB3,V3," = '",J3,"' AND ",V3,W3,V3," = '",A3,"'")</f>
        <v>"LEVEL_NAME" = 'VA_ROAD_EASP' AND "LEVEL" = '4' AND '"COLOR" = '3' AND '"LINETYPE" = 'LongDashed' AND '"LINEWT" = '0' AND "REFNAME" = 'A'</v>
      </c>
      <c r="U3" s="8" t="s">
        <v>705</v>
      </c>
      <c r="V3" s="2" t="s">
        <v>706</v>
      </c>
      <c r="W3" s="25" t="s">
        <v>712</v>
      </c>
      <c r="X3" s="25" t="s">
        <v>707</v>
      </c>
      <c r="Y3" s="26" t="s">
        <v>708</v>
      </c>
      <c r="Z3" s="26" t="s">
        <v>709</v>
      </c>
      <c r="AA3" s="26" t="s">
        <v>710</v>
      </c>
      <c r="AB3" s="26" t="s">
        <v>711</v>
      </c>
    </row>
    <row r="4" spans="1:28" ht="12.75" customHeight="1">
      <c r="A4" s="5" t="s">
        <v>453</v>
      </c>
      <c r="B4" s="13" t="s">
        <v>320</v>
      </c>
      <c r="C4" s="13" t="s">
        <v>350</v>
      </c>
      <c r="D4" s="5" t="s">
        <v>454</v>
      </c>
      <c r="E4" s="4" t="s">
        <v>276</v>
      </c>
      <c r="F4" s="6">
        <v>4</v>
      </c>
      <c r="G4" s="6">
        <v>3</v>
      </c>
      <c r="H4" s="9" t="str">
        <f t="shared" si="2"/>
        <v>LongDashed</v>
      </c>
      <c r="I4" s="6">
        <v>3</v>
      </c>
      <c r="J4" s="6">
        <v>0</v>
      </c>
      <c r="K4" s="5" t="s">
        <v>38</v>
      </c>
      <c r="L4" s="5" t="s">
        <v>93</v>
      </c>
      <c r="M4" s="27" t="str">
        <f t="shared" si="3"/>
        <v>airfield_surface_area_AAA</v>
      </c>
      <c r="N4" s="27" t="str">
        <f t="shared" si="4"/>
        <v>""" "LEVEL_NAME" = 'VA_ROAD_EASP' AND "LEVEL" = '4' AND '"COLOR" = '3' AND '"LINETYPE" = 'LongDashed' AND '"LINEWT" = '0' AND "REFNAME" = 'AAA' """</v>
      </c>
      <c r="O4" s="27" t="str">
        <f t="shared" si="5"/>
        <v>"LEVEL_NAME" = 'VA_ROAD_EASP' AND "LEVEL" = '4' AND '"COLOR" = '3' AND '"LINETYPE" = 'LongDashed' AND '"LINEWT" = '0' AND "REFNAME" = 'AAA'</v>
      </c>
      <c r="P4" s="5"/>
      <c r="Q4" s="5"/>
      <c r="R4" s="5"/>
      <c r="S4" s="5"/>
      <c r="T4" s="51" t="s">
        <v>524</v>
      </c>
      <c r="U4" s="8" t="s">
        <v>705</v>
      </c>
      <c r="V4" s="2" t="s">
        <v>706</v>
      </c>
      <c r="W4" s="25" t="s">
        <v>712</v>
      </c>
      <c r="X4" s="25" t="s">
        <v>707</v>
      </c>
      <c r="Y4" s="26" t="s">
        <v>708</v>
      </c>
      <c r="Z4" s="26" t="s">
        <v>709</v>
      </c>
      <c r="AA4" s="26" t="s">
        <v>710</v>
      </c>
      <c r="AB4" s="26" t="s">
        <v>711</v>
      </c>
    </row>
    <row r="5" spans="1:28" ht="12.75" customHeight="1">
      <c r="A5" s="5" t="s">
        <v>456</v>
      </c>
      <c r="B5" s="13" t="s">
        <v>320</v>
      </c>
      <c r="C5" s="13" t="s">
        <v>350</v>
      </c>
      <c r="D5" s="5" t="s">
        <v>457</v>
      </c>
      <c r="E5" s="4" t="s">
        <v>285</v>
      </c>
      <c r="F5" s="6">
        <v>14</v>
      </c>
      <c r="G5" s="6">
        <v>4</v>
      </c>
      <c r="H5" s="9" t="str">
        <f t="shared" si="2"/>
        <v>Solid</v>
      </c>
      <c r="I5" s="6">
        <v>0</v>
      </c>
      <c r="J5" s="6">
        <v>0</v>
      </c>
      <c r="K5" s="5" t="s">
        <v>38</v>
      </c>
      <c r="L5" s="5" t="s">
        <v>93</v>
      </c>
      <c r="M5" s="27" t="str">
        <f t="shared" si="3"/>
        <v>airfield_surface_area_AAC</v>
      </c>
      <c r="N5" s="27" t="str">
        <f t="shared" si="4"/>
        <v>""" "LEVEL_NAME" = 'VA_SITE_CONC' AND "LEVEL" = '14' AND '"COLOR" = '4' AND '"LINETYPE" = 'Solid' AND '"LINEWT" = '0' AND "REFNAME" = 'AAC' """</v>
      </c>
      <c r="O5" s="27" t="str">
        <f>CONCATENATE(V5,X5,V5," = '",E5,"' AND ",V5,Y5,V5," = '",F5,"' AND '",V5,Z5,V5," = '",G5,"' AND '",V5,AA5,V5," = '",H5,"' AND '",V5,AB5,V5," = '",J5,"' AND ",V5,W5,V5," = '",A5,"'")</f>
        <v>"LEVEL_NAME" = 'VA_SITE_CONC' AND "LEVEL" = '14' AND '"COLOR" = '4' AND '"LINETYPE" = 'Solid' AND '"LINEWT" = '0' AND "REFNAME" = 'AAC'</v>
      </c>
      <c r="P5" s="5"/>
      <c r="Q5" s="5"/>
      <c r="R5" s="5"/>
      <c r="S5" s="5"/>
      <c r="U5" s="8" t="s">
        <v>705</v>
      </c>
      <c r="V5" s="2" t="s">
        <v>706</v>
      </c>
      <c r="W5" s="25" t="s">
        <v>712</v>
      </c>
      <c r="X5" s="25" t="s">
        <v>707</v>
      </c>
      <c r="Y5" s="26" t="s">
        <v>708</v>
      </c>
      <c r="Z5" s="26" t="s">
        <v>709</v>
      </c>
      <c r="AA5" s="26" t="s">
        <v>710</v>
      </c>
      <c r="AB5" s="26" t="s">
        <v>711</v>
      </c>
    </row>
    <row r="6" spans="1:28" ht="12.75" customHeight="1">
      <c r="A6" s="4" t="s">
        <v>466</v>
      </c>
      <c r="B6" s="14" t="s">
        <v>239</v>
      </c>
      <c r="C6" s="13" t="s">
        <v>350</v>
      </c>
      <c r="D6" s="4" t="s">
        <v>467</v>
      </c>
      <c r="F6" s="12">
        <v>54</v>
      </c>
      <c r="G6" s="12"/>
      <c r="H6" s="9" t="str">
        <f t="shared" si="2"/>
        <v>No Value</v>
      </c>
      <c r="I6" s="12"/>
      <c r="J6" s="6"/>
      <c r="K6" s="8" t="s">
        <v>599</v>
      </c>
      <c r="L6" s="4" t="s">
        <v>468</v>
      </c>
      <c r="M6" s="27" t="str">
        <f t="shared" si="3"/>
        <v>heat_cool_pump_point_AC</v>
      </c>
      <c r="N6" s="27" t="str">
        <f t="shared" si="4"/>
        <v>""" ''Level'' = '54' """</v>
      </c>
      <c r="O6" s="27" t="str">
        <f>CONCATENATE("''Level'' = '",F6,"'")</f>
        <v>''Level'' = '54'</v>
      </c>
      <c r="U6" s="8" t="s">
        <v>705</v>
      </c>
      <c r="V6" s="2" t="s">
        <v>706</v>
      </c>
      <c r="W6" s="25" t="s">
        <v>712</v>
      </c>
      <c r="X6" s="25" t="s">
        <v>707</v>
      </c>
      <c r="Y6" s="26" t="s">
        <v>708</v>
      </c>
      <c r="Z6" s="26" t="s">
        <v>709</v>
      </c>
      <c r="AA6" s="26" t="s">
        <v>710</v>
      </c>
      <c r="AB6" s="26" t="s">
        <v>711</v>
      </c>
    </row>
    <row r="7" spans="1:28" ht="12.75" customHeight="1">
      <c r="A7" s="5" t="s">
        <v>607</v>
      </c>
      <c r="B7" s="13" t="s">
        <v>320</v>
      </c>
      <c r="C7" s="13" t="s">
        <v>350</v>
      </c>
      <c r="D7" s="5" t="s">
        <v>606</v>
      </c>
      <c r="E7" s="4" t="s">
        <v>276</v>
      </c>
      <c r="F7" s="6">
        <v>4</v>
      </c>
      <c r="G7" s="6">
        <v>3</v>
      </c>
      <c r="H7" s="9" t="str">
        <f t="shared" si="2"/>
        <v>LongDashed</v>
      </c>
      <c r="I7" s="6">
        <v>3</v>
      </c>
      <c r="J7" s="6">
        <v>0</v>
      </c>
      <c r="K7" s="5" t="s">
        <v>38</v>
      </c>
      <c r="L7" s="5" t="s">
        <v>93</v>
      </c>
      <c r="M7" s="27" t="str">
        <f t="shared" si="3"/>
        <v>airfield_surface_area_ACA</v>
      </c>
      <c r="N7" s="27" t="str">
        <f t="shared" si="4"/>
        <v>""" ''Level_Name'' = 'VA_ROAD_EASP' AND ''Level'' = '4' AND ''Color'' = '3' AND ''Linetype'' = 'LongDashed' AND ''LineWt''= '0' AND ''RefName'' = 'ACA' """</v>
      </c>
      <c r="O7" s="27" t="str">
        <f t="shared" ref="O7:O13" si="6">IF(ISBLANK(A7),(CONCATENATE("''Level_Name'' = '",E7,"' AND ''Level'' = '",F7,"' AND ''Color'' = '",G7,"' AND ''Linetype'' = '",H7,"' AND ''LineWt''= '",J7,"'")),(CONCATENATE("''Level_Name'' = '",E7,"' AND ''Level'' = '",F7,"' AND ''Color'' = '",G7,"' AND ''Linetype'' = '",H7,"' AND ''LineWt''= '",J7,"' AND ''RefName'' = '",A7,"'")))</f>
        <v>''Level_Name'' = 'VA_ROAD_EASP' AND ''Level'' = '4' AND ''Color'' = '3' AND ''Linetype'' = 'LongDashed' AND ''LineWt''= '0' AND ''RefName'' = 'ACA'</v>
      </c>
      <c r="P7" s="5"/>
      <c r="Q7" s="5"/>
      <c r="R7" s="5"/>
      <c r="S7" s="5"/>
      <c r="T7" s="4" t="s">
        <v>610</v>
      </c>
      <c r="U7" s="8" t="s">
        <v>705</v>
      </c>
      <c r="V7" s="2" t="s">
        <v>706</v>
      </c>
      <c r="W7" s="25" t="s">
        <v>712</v>
      </c>
      <c r="X7" s="25" t="s">
        <v>707</v>
      </c>
      <c r="Y7" s="26" t="s">
        <v>708</v>
      </c>
      <c r="Z7" s="26" t="s">
        <v>709</v>
      </c>
      <c r="AA7" s="26" t="s">
        <v>710</v>
      </c>
      <c r="AB7" s="26" t="s">
        <v>711</v>
      </c>
    </row>
    <row r="8" spans="1:28" ht="12.75" customHeight="1">
      <c r="A8" s="5" t="s">
        <v>608</v>
      </c>
      <c r="B8" s="13" t="s">
        <v>320</v>
      </c>
      <c r="C8" s="13" t="s">
        <v>350</v>
      </c>
      <c r="D8" s="5" t="s">
        <v>609</v>
      </c>
      <c r="E8" s="4" t="s">
        <v>276</v>
      </c>
      <c r="F8" s="6">
        <v>14</v>
      </c>
      <c r="G8" s="6">
        <v>4</v>
      </c>
      <c r="H8" s="9" t="str">
        <f t="shared" si="2"/>
        <v>Solid</v>
      </c>
      <c r="I8" s="6">
        <v>0</v>
      </c>
      <c r="J8" s="6">
        <v>0</v>
      </c>
      <c r="K8" s="5" t="s">
        <v>38</v>
      </c>
      <c r="L8" s="5" t="s">
        <v>93</v>
      </c>
      <c r="M8" s="27" t="str">
        <f t="shared" si="3"/>
        <v>airfield_surface_area_ACC</v>
      </c>
      <c r="N8" s="27"/>
      <c r="O8" s="27" t="str">
        <f t="shared" si="6"/>
        <v>''Level_Name'' = 'VA_ROAD_EASP' AND ''Level'' = '14' AND ''Color'' = '4' AND ''Linetype'' = 'Solid' AND ''LineWt''= '0' AND ''RefName'' = 'ACC'</v>
      </c>
      <c r="P8" s="5"/>
      <c r="Q8" s="5"/>
      <c r="R8" s="5"/>
      <c r="S8" s="5"/>
      <c r="T8" s="4" t="s">
        <v>610</v>
      </c>
      <c r="U8" s="8" t="s">
        <v>705</v>
      </c>
      <c r="V8" s="2" t="s">
        <v>706</v>
      </c>
      <c r="W8" s="25" t="s">
        <v>712</v>
      </c>
      <c r="X8" s="25" t="s">
        <v>707</v>
      </c>
      <c r="Y8" s="26" t="s">
        <v>708</v>
      </c>
      <c r="Z8" s="26" t="s">
        <v>709</v>
      </c>
      <c r="AA8" s="26" t="s">
        <v>710</v>
      </c>
      <c r="AB8" s="26" t="s">
        <v>711</v>
      </c>
    </row>
    <row r="9" spans="1:28" ht="12.75" customHeight="1">
      <c r="A9" s="5" t="s">
        <v>349</v>
      </c>
      <c r="B9" s="13" t="s">
        <v>320</v>
      </c>
      <c r="C9" s="13" t="s">
        <v>350</v>
      </c>
      <c r="D9" s="5" t="s">
        <v>341</v>
      </c>
      <c r="E9" s="4" t="s">
        <v>276</v>
      </c>
      <c r="F9" s="6">
        <v>4</v>
      </c>
      <c r="G9" s="6">
        <v>3</v>
      </c>
      <c r="H9" s="9" t="str">
        <f t="shared" si="2"/>
        <v>LongDashed</v>
      </c>
      <c r="I9" s="6">
        <v>3</v>
      </c>
      <c r="J9" s="6">
        <v>0</v>
      </c>
      <c r="K9" s="5" t="s">
        <v>38</v>
      </c>
      <c r="L9" s="5" t="s">
        <v>93</v>
      </c>
      <c r="M9" s="27" t="str">
        <f t="shared" si="3"/>
        <v>airfield_surface_area_AEA</v>
      </c>
      <c r="N9" s="27"/>
      <c r="O9" s="27" t="str">
        <f t="shared" si="6"/>
        <v>''Level_Name'' = 'VA_ROAD_EASP' AND ''Level'' = '4' AND ''Color'' = '3' AND ''Linetype'' = 'LongDashed' AND ''LineWt''= '0' AND ''RefName'' = 'AEA'</v>
      </c>
      <c r="P9" s="5"/>
      <c r="Q9" s="5"/>
      <c r="R9" s="5"/>
      <c r="S9" s="5"/>
      <c r="U9" s="8" t="s">
        <v>705</v>
      </c>
      <c r="V9" s="2" t="s">
        <v>706</v>
      </c>
      <c r="W9" s="25" t="s">
        <v>712</v>
      </c>
      <c r="X9" s="25" t="s">
        <v>707</v>
      </c>
      <c r="Y9" s="26" t="s">
        <v>708</v>
      </c>
      <c r="Z9" s="26" t="s">
        <v>709</v>
      </c>
      <c r="AA9" s="26" t="s">
        <v>710</v>
      </c>
      <c r="AB9" s="26" t="s">
        <v>711</v>
      </c>
    </row>
    <row r="10" spans="1:28" s="22" customFormat="1" ht="12.75" customHeight="1">
      <c r="A10" s="63" t="s">
        <v>334</v>
      </c>
      <c r="B10" s="28" t="s">
        <v>320</v>
      </c>
      <c r="C10" s="28" t="s">
        <v>350</v>
      </c>
      <c r="D10" s="63" t="s">
        <v>335</v>
      </c>
      <c r="E10" s="22" t="s">
        <v>285</v>
      </c>
      <c r="F10" s="29">
        <v>14</v>
      </c>
      <c r="G10" s="29">
        <v>4</v>
      </c>
      <c r="H10" s="9" t="str">
        <f t="shared" si="2"/>
        <v>Solid</v>
      </c>
      <c r="I10" s="29">
        <v>0</v>
      </c>
      <c r="J10" s="29">
        <v>0</v>
      </c>
      <c r="K10" s="63" t="s">
        <v>38</v>
      </c>
      <c r="L10" s="63" t="s">
        <v>93</v>
      </c>
      <c r="M10" s="27" t="str">
        <f t="shared" si="3"/>
        <v>airfield_surface_area_AEC</v>
      </c>
      <c r="N10" s="27"/>
      <c r="O10" s="27" t="str">
        <f t="shared" si="6"/>
        <v>''Level_Name'' = 'VA_SITE_CONC' AND ''Level'' = '14' AND ''Color'' = '4' AND ''Linetype'' = 'Solid' AND ''LineWt''= '0' AND ''RefName'' = 'AEC'</v>
      </c>
      <c r="P10" s="63"/>
      <c r="Q10" s="63"/>
      <c r="R10" s="63"/>
      <c r="S10" s="63"/>
      <c r="U10" s="8" t="s">
        <v>705</v>
      </c>
      <c r="V10" s="2" t="s">
        <v>706</v>
      </c>
      <c r="W10" s="25" t="s">
        <v>712</v>
      </c>
      <c r="X10" s="25" t="s">
        <v>707</v>
      </c>
      <c r="Y10" s="26" t="s">
        <v>708</v>
      </c>
      <c r="Z10" s="26" t="s">
        <v>709</v>
      </c>
      <c r="AA10" s="26" t="s">
        <v>710</v>
      </c>
      <c r="AB10" s="26" t="s">
        <v>711</v>
      </c>
    </row>
    <row r="11" spans="1:28" s="32" customFormat="1" ht="12.75" customHeight="1">
      <c r="A11" s="60" t="s">
        <v>228</v>
      </c>
      <c r="B11" s="30" t="s">
        <v>320</v>
      </c>
      <c r="C11" s="30" t="s">
        <v>350</v>
      </c>
      <c r="D11" s="60" t="s">
        <v>229</v>
      </c>
      <c r="E11" s="24" t="s">
        <v>407</v>
      </c>
      <c r="F11" s="31">
        <v>40</v>
      </c>
      <c r="G11" s="31">
        <v>2</v>
      </c>
      <c r="H11" s="9" t="str">
        <f t="shared" si="2"/>
        <v>LongDashed</v>
      </c>
      <c r="I11" s="31">
        <v>3</v>
      </c>
      <c r="J11" s="31">
        <v>0</v>
      </c>
      <c r="K11" s="24" t="s">
        <v>265</v>
      </c>
      <c r="L11" s="24" t="s">
        <v>267</v>
      </c>
      <c r="M11" s="27" t="str">
        <f t="shared" si="3"/>
        <v>land_cover_area_AG</v>
      </c>
      <c r="N11" s="27"/>
      <c r="O11" s="27" t="str">
        <f t="shared" si="6"/>
        <v>''Level_Name'' = 'VA_SITE_BRUS' AND ''Level'' = '40' AND ''Color'' = '2' AND ''Linetype'' = 'LongDashed' AND ''LineWt''= '0' AND ''RefName'' = 'AG'</v>
      </c>
      <c r="P11" s="24"/>
      <c r="Q11" s="24"/>
      <c r="R11" s="24"/>
      <c r="S11" s="24"/>
      <c r="T11" s="24"/>
      <c r="U11" s="8" t="s">
        <v>705</v>
      </c>
      <c r="V11" s="2" t="s">
        <v>706</v>
      </c>
      <c r="W11" s="25" t="s">
        <v>712</v>
      </c>
      <c r="X11" s="25" t="s">
        <v>707</v>
      </c>
      <c r="Y11" s="26" t="s">
        <v>708</v>
      </c>
      <c r="Z11" s="26" t="s">
        <v>709</v>
      </c>
      <c r="AA11" s="26" t="s">
        <v>710</v>
      </c>
      <c r="AB11" s="26" t="s">
        <v>711</v>
      </c>
    </row>
    <row r="12" spans="1:28" s="34" customFormat="1" ht="12.75" customHeight="1">
      <c r="A12" s="52" t="s">
        <v>344</v>
      </c>
      <c r="B12" s="33" t="s">
        <v>320</v>
      </c>
      <c r="C12" s="33" t="s">
        <v>350</v>
      </c>
      <c r="D12" s="52" t="s">
        <v>336</v>
      </c>
      <c r="E12" s="34" t="s">
        <v>276</v>
      </c>
      <c r="F12" s="35">
        <v>4</v>
      </c>
      <c r="G12" s="35">
        <v>3</v>
      </c>
      <c r="H12" s="9" t="str">
        <f t="shared" si="2"/>
        <v>LongDashed</v>
      </c>
      <c r="I12" s="35">
        <v>3</v>
      </c>
      <c r="J12" s="35">
        <v>0</v>
      </c>
      <c r="K12" s="52" t="s">
        <v>38</v>
      </c>
      <c r="L12" s="52" t="s">
        <v>93</v>
      </c>
      <c r="M12" s="27" t="str">
        <f t="shared" si="3"/>
        <v>airfield_surface_area_AHA</v>
      </c>
      <c r="N12" s="27"/>
      <c r="O12" s="27" t="str">
        <f t="shared" si="6"/>
        <v>''Level_Name'' = 'VA_ROAD_EASP' AND ''Level'' = '4' AND ''Color'' = '3' AND ''Linetype'' = 'LongDashed' AND ''LineWt''= '0' AND ''RefName'' = 'AHA'</v>
      </c>
      <c r="P12" s="23"/>
      <c r="Q12" s="23"/>
      <c r="R12" s="23"/>
      <c r="S12" s="23"/>
      <c r="T12" s="21"/>
      <c r="U12" s="8" t="s">
        <v>705</v>
      </c>
      <c r="V12" s="2" t="s">
        <v>706</v>
      </c>
      <c r="W12" s="25" t="s">
        <v>712</v>
      </c>
      <c r="X12" s="25" t="s">
        <v>707</v>
      </c>
      <c r="Y12" s="26" t="s">
        <v>708</v>
      </c>
      <c r="Z12" s="26" t="s">
        <v>709</v>
      </c>
      <c r="AA12" s="26" t="s">
        <v>710</v>
      </c>
      <c r="AB12" s="26" t="s">
        <v>711</v>
      </c>
    </row>
    <row r="13" spans="1:28" ht="12.75" customHeight="1">
      <c r="A13" s="5" t="s">
        <v>324</v>
      </c>
      <c r="B13" s="13" t="s">
        <v>320</v>
      </c>
      <c r="C13" s="13" t="s">
        <v>350</v>
      </c>
      <c r="D13" s="5" t="s">
        <v>329</v>
      </c>
      <c r="E13" s="4" t="s">
        <v>285</v>
      </c>
      <c r="F13" s="35">
        <v>14</v>
      </c>
      <c r="G13" s="35">
        <v>4</v>
      </c>
      <c r="H13" s="9" t="str">
        <f t="shared" si="2"/>
        <v>Solid</v>
      </c>
      <c r="I13" s="35">
        <v>0</v>
      </c>
      <c r="J13" s="6">
        <v>0</v>
      </c>
      <c r="K13" s="5" t="s">
        <v>38</v>
      </c>
      <c r="L13" s="5" t="s">
        <v>93</v>
      </c>
      <c r="M13" s="27" t="str">
        <f t="shared" si="3"/>
        <v>airfield_surface_area_AHC</v>
      </c>
      <c r="N13" s="27"/>
      <c r="O13" s="27" t="str">
        <f t="shared" si="6"/>
        <v>''Level_Name'' = 'VA_SITE_CONC' AND ''Level'' = '14' AND ''Color'' = '4' AND ''Linetype'' = 'Solid' AND ''LineWt''= '0' AND ''RefName'' = 'AHC'</v>
      </c>
      <c r="P13" s="5"/>
      <c r="Q13" s="5"/>
      <c r="R13" s="5"/>
      <c r="S13" s="5"/>
      <c r="U13" s="8" t="s">
        <v>705</v>
      </c>
      <c r="V13" s="2" t="s">
        <v>706</v>
      </c>
      <c r="W13" s="25" t="s">
        <v>712</v>
      </c>
      <c r="X13" s="25" t="s">
        <v>707</v>
      </c>
      <c r="Y13" s="26" t="s">
        <v>708</v>
      </c>
      <c r="Z13" s="26" t="s">
        <v>709</v>
      </c>
      <c r="AA13" s="26" t="s">
        <v>710</v>
      </c>
      <c r="AB13" s="26" t="s">
        <v>711</v>
      </c>
    </row>
    <row r="14" spans="1:28" ht="12.75" customHeight="1">
      <c r="A14" s="36" t="s">
        <v>513</v>
      </c>
      <c r="B14" s="37" t="s">
        <v>239</v>
      </c>
      <c r="C14" s="37" t="s">
        <v>350</v>
      </c>
      <c r="D14" s="36" t="s">
        <v>514</v>
      </c>
      <c r="E14" s="38" t="s">
        <v>401</v>
      </c>
      <c r="F14" s="39">
        <v>29</v>
      </c>
      <c r="G14" s="39"/>
      <c r="H14" s="9" t="str">
        <f t="shared" si="2"/>
        <v>No Value</v>
      </c>
      <c r="I14" s="39"/>
      <c r="J14" s="39"/>
      <c r="K14" s="36" t="s">
        <v>38</v>
      </c>
      <c r="L14" s="36" t="s">
        <v>97</v>
      </c>
      <c r="M14" s="27" t="str">
        <f t="shared" si="3"/>
        <v>airfield_light_point_ALT</v>
      </c>
      <c r="N14" s="27"/>
      <c r="O14" s="27" t="str">
        <f>CONCATENATE("''Level_Name'' = '",E14,"' AND ''Level'' ='",F14,"' AND ''RefName'' = '",A14,"'")</f>
        <v>''Level_Name'' = 'VA_UTIL_LITP' AND ''Level'' ='29' AND ''RefName'' = 'ALT'</v>
      </c>
      <c r="P14" s="36"/>
      <c r="Q14" s="36"/>
      <c r="R14" s="36"/>
      <c r="S14" s="36"/>
      <c r="T14" s="38"/>
      <c r="U14" s="8" t="s">
        <v>705</v>
      </c>
      <c r="V14" s="2" t="s">
        <v>706</v>
      </c>
      <c r="W14" s="25" t="s">
        <v>712</v>
      </c>
      <c r="X14" s="25" t="s">
        <v>707</v>
      </c>
      <c r="Y14" s="26" t="s">
        <v>708</v>
      </c>
      <c r="Z14" s="26" t="s">
        <v>709</v>
      </c>
      <c r="AA14" s="26" t="s">
        <v>710</v>
      </c>
      <c r="AB14" s="26" t="s">
        <v>711</v>
      </c>
    </row>
    <row r="15" spans="1:28" ht="12.75" customHeight="1">
      <c r="A15" s="2" t="s">
        <v>251</v>
      </c>
      <c r="B15" s="13" t="s">
        <v>320</v>
      </c>
      <c r="C15" s="13" t="s">
        <v>350</v>
      </c>
      <c r="D15" s="5" t="s">
        <v>251</v>
      </c>
      <c r="E15" s="4" t="s">
        <v>291</v>
      </c>
      <c r="F15" s="6">
        <v>16</v>
      </c>
      <c r="G15" s="6">
        <v>5</v>
      </c>
      <c r="H15" s="9" t="str">
        <f t="shared" si="2"/>
        <v>Solid</v>
      </c>
      <c r="I15" s="6">
        <v>0</v>
      </c>
      <c r="J15" s="6">
        <v>0</v>
      </c>
      <c r="K15" s="5" t="s">
        <v>209</v>
      </c>
      <c r="L15" s="8" t="s">
        <v>208</v>
      </c>
      <c r="M15" s="27" t="str">
        <f t="shared" si="3"/>
        <v>comm_antenna_area_ANTENNA</v>
      </c>
      <c r="N15" s="27"/>
      <c r="O15" s="27" t="str">
        <f t="shared" ref="O15:O44" si="7">IF(ISBLANK(A15),(CONCATENATE("''Level_Name'' = '",E15,"' AND ''Level'' = '",F15,"' AND ''Color'' = '",G15,"' AND ''Linetype'' = '",H15,"' AND ''LineWt''= '",J15,"'")),(CONCATENATE("''Level_Name'' = '",E15,"' AND ''Level'' = '",F15,"' AND ''Color'' = '",G15,"' AND ''Linetype'' = '",H15,"' AND ''LineWt''= '",J15,"' AND ''RefName'' = '",A15,"'")))</f>
        <v>''Level_Name'' = 'VA_SITE_MISC' AND ''Level'' = '16' AND ''Color'' = '5' AND ''Linetype'' = 'Solid' AND ''LineWt''= '0' AND ''RefName'' = 'ANTENNA'</v>
      </c>
      <c r="P15" s="8"/>
      <c r="Q15" s="8"/>
      <c r="R15" s="8"/>
      <c r="S15" s="8"/>
      <c r="U15" s="8" t="s">
        <v>705</v>
      </c>
      <c r="V15" s="2" t="s">
        <v>706</v>
      </c>
      <c r="W15" s="25" t="s">
        <v>712</v>
      </c>
      <c r="X15" s="25" t="s">
        <v>707</v>
      </c>
      <c r="Y15" s="26" t="s">
        <v>708</v>
      </c>
      <c r="Z15" s="26" t="s">
        <v>709</v>
      </c>
      <c r="AA15" s="26" t="s">
        <v>710</v>
      </c>
      <c r="AB15" s="26" t="s">
        <v>711</v>
      </c>
    </row>
    <row r="16" spans="1:28" ht="12.75" customHeight="1">
      <c r="A16" s="5" t="s">
        <v>345</v>
      </c>
      <c r="B16" s="13" t="s">
        <v>320</v>
      </c>
      <c r="C16" s="13" t="s">
        <v>350</v>
      </c>
      <c r="D16" s="5" t="s">
        <v>337</v>
      </c>
      <c r="E16" s="4" t="s">
        <v>276</v>
      </c>
      <c r="F16" s="6">
        <v>4</v>
      </c>
      <c r="G16" s="6">
        <v>3</v>
      </c>
      <c r="H16" s="9" t="str">
        <f t="shared" si="2"/>
        <v>LongDashed</v>
      </c>
      <c r="I16" s="6">
        <v>3</v>
      </c>
      <c r="J16" s="6">
        <v>0</v>
      </c>
      <c r="K16" s="5" t="s">
        <v>38</v>
      </c>
      <c r="L16" s="5" t="s">
        <v>93</v>
      </c>
      <c r="M16" s="27" t="str">
        <f t="shared" si="3"/>
        <v>airfield_surface_area_APA</v>
      </c>
      <c r="N16" s="27"/>
      <c r="O16" s="27" t="str">
        <f t="shared" si="7"/>
        <v>''Level_Name'' = 'VA_ROAD_EASP' AND ''Level'' = '4' AND ''Color'' = '3' AND ''Linetype'' = 'LongDashed' AND ''LineWt''= '0' AND ''RefName'' = 'APA'</v>
      </c>
      <c r="P16" s="5"/>
      <c r="Q16" s="5"/>
      <c r="R16" s="5"/>
      <c r="S16" s="5"/>
      <c r="T16" s="4" t="s">
        <v>579</v>
      </c>
      <c r="U16" s="8" t="s">
        <v>705</v>
      </c>
      <c r="V16" s="2" t="s">
        <v>706</v>
      </c>
      <c r="W16" s="25" t="s">
        <v>712</v>
      </c>
      <c r="X16" s="25" t="s">
        <v>707</v>
      </c>
      <c r="Y16" s="26" t="s">
        <v>708</v>
      </c>
      <c r="Z16" s="26" t="s">
        <v>709</v>
      </c>
      <c r="AA16" s="26" t="s">
        <v>710</v>
      </c>
      <c r="AB16" s="26" t="s">
        <v>711</v>
      </c>
    </row>
    <row r="17" spans="1:28" ht="12.75" customHeight="1">
      <c r="A17" s="5" t="s">
        <v>325</v>
      </c>
      <c r="B17" s="13" t="s">
        <v>320</v>
      </c>
      <c r="C17" s="13" t="s">
        <v>350</v>
      </c>
      <c r="D17" s="5" t="s">
        <v>328</v>
      </c>
      <c r="E17" s="4" t="s">
        <v>285</v>
      </c>
      <c r="F17" s="6">
        <v>14</v>
      </c>
      <c r="G17" s="6">
        <v>4</v>
      </c>
      <c r="H17" s="9" t="str">
        <f t="shared" si="2"/>
        <v>Solid</v>
      </c>
      <c r="I17" s="6">
        <v>0</v>
      </c>
      <c r="J17" s="6">
        <v>0</v>
      </c>
      <c r="K17" s="5" t="s">
        <v>38</v>
      </c>
      <c r="L17" s="5" t="s">
        <v>93</v>
      </c>
      <c r="M17" s="27" t="str">
        <f t="shared" si="3"/>
        <v>airfield_surface_area_APC</v>
      </c>
      <c r="N17" s="27"/>
      <c r="O17" s="27" t="str">
        <f t="shared" si="7"/>
        <v>''Level_Name'' = 'VA_SITE_CONC' AND ''Level'' = '14' AND ''Color'' = '4' AND ''Linetype'' = 'Solid' AND ''LineWt''= '0' AND ''RefName'' = 'APC'</v>
      </c>
      <c r="P17" s="5"/>
      <c r="Q17" s="5"/>
      <c r="R17" s="5"/>
      <c r="S17" s="5"/>
      <c r="T17" s="40" t="s">
        <v>455</v>
      </c>
      <c r="U17" s="8" t="s">
        <v>705</v>
      </c>
      <c r="V17" s="2" t="s">
        <v>706</v>
      </c>
      <c r="W17" s="25" t="s">
        <v>712</v>
      </c>
      <c r="X17" s="25" t="s">
        <v>707</v>
      </c>
      <c r="Y17" s="26" t="s">
        <v>708</v>
      </c>
      <c r="Z17" s="26" t="s">
        <v>709</v>
      </c>
      <c r="AA17" s="26" t="s">
        <v>710</v>
      </c>
      <c r="AB17" s="26" t="s">
        <v>711</v>
      </c>
    </row>
    <row r="18" spans="1:28" ht="12.75" customHeight="1">
      <c r="A18" s="5" t="s">
        <v>347</v>
      </c>
      <c r="B18" s="13" t="s">
        <v>320</v>
      </c>
      <c r="C18" s="13" t="s">
        <v>350</v>
      </c>
      <c r="D18" s="5" t="s">
        <v>339</v>
      </c>
      <c r="E18" s="4" t="s">
        <v>276</v>
      </c>
      <c r="F18" s="6">
        <v>4</v>
      </c>
      <c r="G18" s="6">
        <v>3</v>
      </c>
      <c r="H18" s="9" t="str">
        <f t="shared" si="2"/>
        <v>LongDashed</v>
      </c>
      <c r="I18" s="6">
        <v>3</v>
      </c>
      <c r="J18" s="6">
        <v>0</v>
      </c>
      <c r="K18" s="5" t="s">
        <v>38</v>
      </c>
      <c r="L18" s="5" t="s">
        <v>93</v>
      </c>
      <c r="M18" s="27" t="str">
        <f t="shared" si="3"/>
        <v>airfield_surface_area_ARA</v>
      </c>
      <c r="N18" s="27"/>
      <c r="O18" s="27" t="str">
        <f t="shared" si="7"/>
        <v>''Level_Name'' = 'VA_ROAD_EASP' AND ''Level'' = '4' AND ''Color'' = '3' AND ''Linetype'' = 'LongDashed' AND ''LineWt''= '0' AND ''RefName'' = 'ARA'</v>
      </c>
      <c r="P18" s="5"/>
      <c r="Q18" s="5"/>
      <c r="R18" s="5"/>
      <c r="S18" s="5"/>
      <c r="U18" s="8" t="s">
        <v>705</v>
      </c>
      <c r="V18" s="2" t="s">
        <v>706</v>
      </c>
      <c r="W18" s="25" t="s">
        <v>712</v>
      </c>
      <c r="X18" s="25" t="s">
        <v>707</v>
      </c>
      <c r="Y18" s="26" t="s">
        <v>708</v>
      </c>
      <c r="Z18" s="26" t="s">
        <v>709</v>
      </c>
      <c r="AA18" s="26" t="s">
        <v>710</v>
      </c>
      <c r="AB18" s="26" t="s">
        <v>711</v>
      </c>
    </row>
    <row r="19" spans="1:28" ht="12.75" customHeight="1">
      <c r="A19" s="5" t="s">
        <v>331</v>
      </c>
      <c r="B19" s="13" t="s">
        <v>320</v>
      </c>
      <c r="C19" s="13" t="s">
        <v>350</v>
      </c>
      <c r="D19" s="5" t="s">
        <v>330</v>
      </c>
      <c r="E19" s="4" t="s">
        <v>285</v>
      </c>
      <c r="F19" s="6">
        <v>14</v>
      </c>
      <c r="G19" s="6">
        <v>4</v>
      </c>
      <c r="H19" s="9" t="str">
        <f t="shared" si="2"/>
        <v>Solid</v>
      </c>
      <c r="I19" s="6">
        <v>0</v>
      </c>
      <c r="J19" s="6">
        <v>0</v>
      </c>
      <c r="K19" s="5" t="s">
        <v>38</v>
      </c>
      <c r="L19" s="5" t="s">
        <v>93</v>
      </c>
      <c r="M19" s="27" t="str">
        <f t="shared" si="3"/>
        <v>airfield_surface_area_ARC</v>
      </c>
      <c r="N19" s="27"/>
      <c r="O19" s="27" t="str">
        <f t="shared" si="7"/>
        <v>''Level_Name'' = 'VA_SITE_CONC' AND ''Level'' = '14' AND ''Color'' = '4' AND ''Linetype'' = 'Solid' AND ''LineWt''= '0' AND ''RefName'' = 'ARC'</v>
      </c>
      <c r="P19" s="5"/>
      <c r="Q19" s="5"/>
      <c r="R19" s="5"/>
      <c r="S19" s="5"/>
      <c r="U19" s="8" t="s">
        <v>705</v>
      </c>
      <c r="V19" s="2" t="s">
        <v>706</v>
      </c>
      <c r="W19" s="25" t="s">
        <v>712</v>
      </c>
      <c r="X19" s="25" t="s">
        <v>707</v>
      </c>
      <c r="Y19" s="26" t="s">
        <v>708</v>
      </c>
      <c r="Z19" s="26" t="s">
        <v>709</v>
      </c>
      <c r="AA19" s="26" t="s">
        <v>710</v>
      </c>
      <c r="AB19" s="26" t="s">
        <v>711</v>
      </c>
    </row>
    <row r="20" spans="1:28" ht="12.75" customHeight="1">
      <c r="A20" s="2" t="s">
        <v>342</v>
      </c>
      <c r="B20" s="3" t="s">
        <v>320</v>
      </c>
      <c r="C20" s="13" t="s">
        <v>350</v>
      </c>
      <c r="D20" s="5" t="s">
        <v>343</v>
      </c>
      <c r="E20" s="4" t="s">
        <v>275</v>
      </c>
      <c r="F20" s="3">
        <v>3</v>
      </c>
      <c r="G20" s="3">
        <v>3</v>
      </c>
      <c r="H20" s="9" t="str">
        <f t="shared" si="2"/>
        <v>Medium-Dashed</v>
      </c>
      <c r="I20" s="3">
        <v>2</v>
      </c>
      <c r="J20" s="6">
        <v>0</v>
      </c>
      <c r="K20" s="2" t="s">
        <v>38</v>
      </c>
      <c r="L20" s="2" t="s">
        <v>93</v>
      </c>
      <c r="M20" s="27" t="str">
        <f t="shared" si="3"/>
        <v>airfield_surface_area_ARD</v>
      </c>
      <c r="N20" s="27"/>
      <c r="O20" s="27" t="str">
        <f t="shared" si="7"/>
        <v>''Level_Name'' = 'VA_ROAD_UNPA' AND ''Level'' = '3' AND ''Color'' = '3' AND ''Linetype'' = 'Medium-Dashed' AND ''LineWt''= '0' AND ''RefName'' = 'ARD'</v>
      </c>
      <c r="P20" s="2"/>
      <c r="Q20" s="2"/>
      <c r="R20" s="2"/>
      <c r="S20" s="2"/>
      <c r="U20" s="8" t="s">
        <v>705</v>
      </c>
      <c r="V20" s="2" t="s">
        <v>706</v>
      </c>
      <c r="W20" s="25" t="s">
        <v>712</v>
      </c>
      <c r="X20" s="25" t="s">
        <v>707</v>
      </c>
      <c r="Y20" s="26" t="s">
        <v>708</v>
      </c>
      <c r="Z20" s="26" t="s">
        <v>709</v>
      </c>
      <c r="AA20" s="26" t="s">
        <v>710</v>
      </c>
      <c r="AB20" s="26" t="s">
        <v>711</v>
      </c>
    </row>
    <row r="21" spans="1:28" ht="12.75" customHeight="1">
      <c r="A21" s="5" t="s">
        <v>348</v>
      </c>
      <c r="B21" s="13" t="s">
        <v>320</v>
      </c>
      <c r="C21" s="13" t="s">
        <v>350</v>
      </c>
      <c r="D21" s="5" t="s">
        <v>340</v>
      </c>
      <c r="E21" s="4" t="s">
        <v>276</v>
      </c>
      <c r="F21" s="6">
        <v>4</v>
      </c>
      <c r="G21" s="6">
        <v>3</v>
      </c>
      <c r="H21" s="9" t="str">
        <f t="shared" si="2"/>
        <v>LongDashed</v>
      </c>
      <c r="I21" s="6">
        <v>3</v>
      </c>
      <c r="J21" s="6">
        <v>0</v>
      </c>
      <c r="K21" s="5" t="s">
        <v>38</v>
      </c>
      <c r="L21" s="5" t="s">
        <v>93</v>
      </c>
      <c r="M21" s="27" t="str">
        <f t="shared" si="3"/>
        <v>airfield_surface_area_ASA</v>
      </c>
      <c r="N21" s="27"/>
      <c r="O21" s="27" t="str">
        <f t="shared" si="7"/>
        <v>''Level_Name'' = 'VA_ROAD_EASP' AND ''Level'' = '4' AND ''Color'' = '3' AND ''Linetype'' = 'LongDashed' AND ''LineWt''= '0' AND ''RefName'' = 'ASA'</v>
      </c>
      <c r="P21" s="5"/>
      <c r="Q21" s="5"/>
      <c r="R21" s="5"/>
      <c r="S21" s="5"/>
      <c r="U21" s="8" t="s">
        <v>705</v>
      </c>
      <c r="V21" s="2" t="s">
        <v>706</v>
      </c>
      <c r="W21" s="25" t="s">
        <v>712</v>
      </c>
      <c r="X21" s="25" t="s">
        <v>707</v>
      </c>
      <c r="Y21" s="26" t="s">
        <v>708</v>
      </c>
      <c r="Z21" s="26" t="s">
        <v>709</v>
      </c>
      <c r="AA21" s="26" t="s">
        <v>710</v>
      </c>
      <c r="AB21" s="26" t="s">
        <v>711</v>
      </c>
    </row>
    <row r="22" spans="1:28" s="41" customFormat="1" ht="12.75" customHeight="1">
      <c r="A22" s="61" t="s">
        <v>333</v>
      </c>
      <c r="B22" s="54" t="s">
        <v>320</v>
      </c>
      <c r="C22" s="54" t="s">
        <v>350</v>
      </c>
      <c r="D22" s="61" t="s">
        <v>332</v>
      </c>
      <c r="E22" s="55" t="s">
        <v>285</v>
      </c>
      <c r="F22" s="56">
        <v>14</v>
      </c>
      <c r="G22" s="56">
        <v>4</v>
      </c>
      <c r="H22" s="9" t="str">
        <f t="shared" si="2"/>
        <v>Solid</v>
      </c>
      <c r="I22" s="56">
        <v>0</v>
      </c>
      <c r="J22" s="56">
        <v>0</v>
      </c>
      <c r="K22" s="61" t="s">
        <v>38</v>
      </c>
      <c r="L22" s="61" t="s">
        <v>93</v>
      </c>
      <c r="M22" s="27" t="str">
        <f t="shared" si="3"/>
        <v>airfield_surface_area_ASC</v>
      </c>
      <c r="N22" s="27"/>
      <c r="O22" s="27" t="str">
        <f t="shared" si="7"/>
        <v>''Level_Name'' = 'VA_SITE_CONC' AND ''Level'' = '14' AND ''Color'' = '4' AND ''Linetype'' = 'Solid' AND ''LineWt''= '0' AND ''RefName'' = 'ASC'</v>
      </c>
      <c r="P22" s="61"/>
      <c r="Q22" s="61"/>
      <c r="R22" s="61"/>
      <c r="S22" s="61"/>
      <c r="T22" s="55"/>
      <c r="U22" s="8" t="s">
        <v>705</v>
      </c>
      <c r="V22" s="2" t="s">
        <v>706</v>
      </c>
      <c r="W22" s="25" t="s">
        <v>712</v>
      </c>
      <c r="X22" s="25" t="s">
        <v>707</v>
      </c>
      <c r="Y22" s="26" t="s">
        <v>708</v>
      </c>
      <c r="Z22" s="26" t="s">
        <v>709</v>
      </c>
      <c r="AA22" s="26" t="s">
        <v>710</v>
      </c>
      <c r="AB22" s="26" t="s">
        <v>711</v>
      </c>
    </row>
    <row r="23" spans="1:28" ht="12.75" customHeight="1">
      <c r="A23" s="36" t="s">
        <v>525</v>
      </c>
      <c r="B23" s="37" t="s">
        <v>239</v>
      </c>
      <c r="C23" s="37" t="s">
        <v>350</v>
      </c>
      <c r="D23" s="36" t="s">
        <v>526</v>
      </c>
      <c r="E23" s="38" t="s">
        <v>291</v>
      </c>
      <c r="F23" s="39">
        <v>16</v>
      </c>
      <c r="G23" s="39">
        <v>3</v>
      </c>
      <c r="H23" s="9" t="str">
        <f t="shared" si="2"/>
        <v>Solid</v>
      </c>
      <c r="I23" s="39">
        <v>0</v>
      </c>
      <c r="J23" s="39">
        <v>0</v>
      </c>
      <c r="K23" s="36" t="s">
        <v>38</v>
      </c>
      <c r="L23" s="36" t="s">
        <v>527</v>
      </c>
      <c r="M23" s="27" t="str">
        <f t="shared" si="3"/>
        <v>airfield_surface_point_AT</v>
      </c>
      <c r="N23" s="27"/>
      <c r="O23" s="27" t="str">
        <f t="shared" si="7"/>
        <v>''Level_Name'' = 'VA_SITE_MISC' AND ''Level'' = '16' AND ''Color'' = '3' AND ''Linetype'' = 'Solid' AND ''LineWt''= '0' AND ''RefName'' = 'AT'</v>
      </c>
      <c r="P23" s="36"/>
      <c r="Q23" s="36"/>
      <c r="R23" s="36"/>
      <c r="S23" s="36"/>
      <c r="T23" s="38" t="s">
        <v>528</v>
      </c>
      <c r="U23" s="8" t="s">
        <v>705</v>
      </c>
      <c r="V23" s="2" t="s">
        <v>706</v>
      </c>
      <c r="W23" s="25" t="s">
        <v>712</v>
      </c>
      <c r="X23" s="25" t="s">
        <v>707</v>
      </c>
      <c r="Y23" s="26" t="s">
        <v>708</v>
      </c>
      <c r="Z23" s="26" t="s">
        <v>709</v>
      </c>
      <c r="AA23" s="26" t="s">
        <v>710</v>
      </c>
      <c r="AB23" s="26" t="s">
        <v>711</v>
      </c>
    </row>
    <row r="24" spans="1:28" ht="12.75" customHeight="1">
      <c r="A24" s="5" t="s">
        <v>346</v>
      </c>
      <c r="B24" s="13" t="s">
        <v>320</v>
      </c>
      <c r="C24" s="13" t="s">
        <v>350</v>
      </c>
      <c r="D24" s="5" t="s">
        <v>338</v>
      </c>
      <c r="E24" s="4" t="s">
        <v>276</v>
      </c>
      <c r="F24" s="6">
        <v>4</v>
      </c>
      <c r="G24" s="6">
        <v>3</v>
      </c>
      <c r="H24" s="9" t="str">
        <f t="shared" si="2"/>
        <v>LongDashed</v>
      </c>
      <c r="I24" s="6">
        <v>3</v>
      </c>
      <c r="J24" s="6">
        <v>0</v>
      </c>
      <c r="K24" s="5" t="s">
        <v>38</v>
      </c>
      <c r="L24" s="5" t="s">
        <v>93</v>
      </c>
      <c r="M24" s="27" t="str">
        <f t="shared" si="3"/>
        <v>airfield_surface_area_ATA</v>
      </c>
      <c r="N24" s="27"/>
      <c r="O24" s="27" t="str">
        <f t="shared" si="7"/>
        <v>''Level_Name'' = 'VA_ROAD_EASP' AND ''Level'' = '4' AND ''Color'' = '3' AND ''Linetype'' = 'LongDashed' AND ''LineWt''= '0' AND ''RefName'' = 'ATA'</v>
      </c>
      <c r="P24" s="5"/>
      <c r="Q24" s="5"/>
      <c r="R24" s="5"/>
      <c r="S24" s="5"/>
      <c r="U24" s="8" t="s">
        <v>705</v>
      </c>
      <c r="V24" s="2" t="s">
        <v>706</v>
      </c>
      <c r="W24" s="25" t="s">
        <v>712</v>
      </c>
      <c r="X24" s="25" t="s">
        <v>707</v>
      </c>
      <c r="Y24" s="26" t="s">
        <v>708</v>
      </c>
      <c r="Z24" s="26" t="s">
        <v>709</v>
      </c>
      <c r="AA24" s="26" t="s">
        <v>710</v>
      </c>
      <c r="AB24" s="26" t="s">
        <v>711</v>
      </c>
    </row>
    <row r="25" spans="1:28" ht="12.75" customHeight="1">
      <c r="A25" s="5" t="s">
        <v>326</v>
      </c>
      <c r="B25" s="13" t="s">
        <v>320</v>
      </c>
      <c r="C25" s="13" t="s">
        <v>350</v>
      </c>
      <c r="D25" s="5" t="s">
        <v>327</v>
      </c>
      <c r="E25" s="4" t="s">
        <v>285</v>
      </c>
      <c r="F25" s="6">
        <v>14</v>
      </c>
      <c r="G25" s="6">
        <v>4</v>
      </c>
      <c r="H25" s="9" t="str">
        <f t="shared" si="2"/>
        <v>Solid</v>
      </c>
      <c r="I25" s="6">
        <v>0</v>
      </c>
      <c r="J25" s="6">
        <v>0</v>
      </c>
      <c r="K25" s="5" t="s">
        <v>38</v>
      </c>
      <c r="L25" s="5" t="s">
        <v>93</v>
      </c>
      <c r="M25" s="27" t="str">
        <f t="shared" si="3"/>
        <v>airfield_surface_area_ATC</v>
      </c>
      <c r="N25" s="27"/>
      <c r="O25" s="27" t="str">
        <f t="shared" si="7"/>
        <v>''Level_Name'' = 'VA_SITE_CONC' AND ''Level'' = '14' AND ''Color'' = '4' AND ''Linetype'' = 'Solid' AND ''LineWt''= '0' AND ''RefName'' = 'ATC'</v>
      </c>
      <c r="P25" s="5"/>
      <c r="Q25" s="5"/>
      <c r="R25" s="5"/>
      <c r="S25" s="5"/>
      <c r="U25" s="8" t="s">
        <v>705</v>
      </c>
      <c r="V25" s="2" t="s">
        <v>706</v>
      </c>
      <c r="W25" s="25" t="s">
        <v>712</v>
      </c>
      <c r="X25" s="25" t="s">
        <v>707</v>
      </c>
      <c r="Y25" s="26" t="s">
        <v>708</v>
      </c>
      <c r="Z25" s="26" t="s">
        <v>709</v>
      </c>
      <c r="AA25" s="26" t="s">
        <v>710</v>
      </c>
      <c r="AB25" s="26" t="s">
        <v>711</v>
      </c>
    </row>
    <row r="26" spans="1:28" ht="12.75" customHeight="1">
      <c r="A26" s="2" t="s">
        <v>495</v>
      </c>
      <c r="B26" s="3" t="s">
        <v>320</v>
      </c>
      <c r="C26" s="13" t="s">
        <v>350</v>
      </c>
      <c r="D26" s="5" t="s">
        <v>496</v>
      </c>
      <c r="E26" s="4" t="s">
        <v>275</v>
      </c>
      <c r="F26" s="3">
        <v>3</v>
      </c>
      <c r="G26" s="3">
        <v>3</v>
      </c>
      <c r="H26" s="9" t="str">
        <f t="shared" si="2"/>
        <v>Medium-Dashed</v>
      </c>
      <c r="I26" s="3">
        <v>2</v>
      </c>
      <c r="J26" s="6">
        <v>0</v>
      </c>
      <c r="K26" s="2" t="s">
        <v>38</v>
      </c>
      <c r="L26" s="2" t="s">
        <v>93</v>
      </c>
      <c r="M26" s="27" t="str">
        <f t="shared" si="3"/>
        <v>airfield_surface_area_ATD</v>
      </c>
      <c r="N26" s="27"/>
      <c r="O26" s="27" t="str">
        <f t="shared" si="7"/>
        <v>''Level_Name'' = 'VA_ROAD_UNPA' AND ''Level'' = '3' AND ''Color'' = '3' AND ''Linetype'' = 'Medium-Dashed' AND ''LineWt''= '0' AND ''RefName'' = 'ATD'</v>
      </c>
      <c r="P26" s="2"/>
      <c r="Q26" s="2"/>
      <c r="R26" s="2"/>
      <c r="S26" s="2"/>
      <c r="U26" s="8" t="s">
        <v>705</v>
      </c>
      <c r="V26" s="2" t="s">
        <v>706</v>
      </c>
      <c r="W26" s="25" t="s">
        <v>712</v>
      </c>
      <c r="X26" s="25" t="s">
        <v>707</v>
      </c>
      <c r="Y26" s="26" t="s">
        <v>708</v>
      </c>
      <c r="Z26" s="26" t="s">
        <v>709</v>
      </c>
      <c r="AA26" s="26" t="s">
        <v>710</v>
      </c>
      <c r="AB26" s="26" t="s">
        <v>711</v>
      </c>
    </row>
    <row r="27" spans="1:28" ht="12.75" customHeight="1">
      <c r="A27" s="5" t="s">
        <v>701</v>
      </c>
      <c r="B27" s="13" t="s">
        <v>320</v>
      </c>
      <c r="C27" s="13" t="s">
        <v>350</v>
      </c>
      <c r="D27" s="5" t="s">
        <v>78</v>
      </c>
      <c r="E27" s="4" t="s">
        <v>296</v>
      </c>
      <c r="F27" s="6">
        <v>30</v>
      </c>
      <c r="G27" s="6">
        <v>7</v>
      </c>
      <c r="H27" s="9" t="str">
        <f t="shared" si="2"/>
        <v>Solid</v>
      </c>
      <c r="I27" s="6">
        <v>0</v>
      </c>
      <c r="J27" s="6">
        <v>0</v>
      </c>
      <c r="K27" s="5" t="s">
        <v>416</v>
      </c>
      <c r="L27" s="5" t="s">
        <v>35</v>
      </c>
      <c r="M27" s="27" t="str">
        <f t="shared" si="3"/>
        <v>athletic_court_area_ATH COURT</v>
      </c>
      <c r="N27" s="27"/>
      <c r="O27" s="27" t="str">
        <f t="shared" si="7"/>
        <v>''Level_Name'' = 'VA_SITE_SPRT' AND ''Level'' = '30' AND ''Color'' = '7' AND ''Linetype'' = 'Solid' AND ''LineWt''= '0' AND ''RefName'' = 'ATH COURT'</v>
      </c>
      <c r="P27" s="5"/>
      <c r="Q27" s="5"/>
      <c r="R27" s="5"/>
      <c r="S27" s="5"/>
      <c r="U27" s="8" t="s">
        <v>705</v>
      </c>
      <c r="V27" s="2" t="s">
        <v>706</v>
      </c>
      <c r="W27" s="25" t="s">
        <v>712</v>
      </c>
      <c r="X27" s="25" t="s">
        <v>707</v>
      </c>
      <c r="Y27" s="26" t="s">
        <v>708</v>
      </c>
      <c r="Z27" s="26" t="s">
        <v>709</v>
      </c>
      <c r="AA27" s="26" t="s">
        <v>710</v>
      </c>
      <c r="AB27" s="26" t="s">
        <v>711</v>
      </c>
    </row>
    <row r="28" spans="1:28" ht="12.75" customHeight="1">
      <c r="A28" s="5" t="s">
        <v>0</v>
      </c>
      <c r="B28" s="13" t="s">
        <v>320</v>
      </c>
      <c r="C28" s="13" t="s">
        <v>350</v>
      </c>
      <c r="D28" s="5" t="s">
        <v>33</v>
      </c>
      <c r="E28" s="4" t="s">
        <v>284</v>
      </c>
      <c r="F28" s="6">
        <v>13</v>
      </c>
      <c r="G28" s="6">
        <v>4</v>
      </c>
      <c r="H28" s="9" t="str">
        <f t="shared" si="2"/>
        <v>Solid</v>
      </c>
      <c r="I28" s="6">
        <v>0</v>
      </c>
      <c r="J28" s="6">
        <v>2</v>
      </c>
      <c r="K28" s="4" t="s">
        <v>323</v>
      </c>
      <c r="L28" s="5" t="s">
        <v>110</v>
      </c>
      <c r="M28" s="27" t="str">
        <f t="shared" si="3"/>
        <v>structure_existing_area_B</v>
      </c>
      <c r="N28" s="27"/>
      <c r="O28" s="27" t="str">
        <f t="shared" si="7"/>
        <v>''Level_Name'' = 'VA_BLDG_BLDG' AND ''Level'' = '13' AND ''Color'' = '4' AND ''Linetype'' = 'Solid' AND ''LineWt''= '2' AND ''RefName'' = 'B'</v>
      </c>
      <c r="P28" s="5"/>
      <c r="Q28" s="5"/>
      <c r="R28" s="5"/>
      <c r="S28" s="5"/>
      <c r="U28" s="8" t="s">
        <v>705</v>
      </c>
      <c r="V28" s="2" t="s">
        <v>706</v>
      </c>
      <c r="W28" s="25" t="s">
        <v>712</v>
      </c>
      <c r="X28" s="25" t="s">
        <v>707</v>
      </c>
      <c r="Y28" s="26" t="s">
        <v>708</v>
      </c>
      <c r="Z28" s="26" t="s">
        <v>709</v>
      </c>
      <c r="AA28" s="26" t="s">
        <v>710</v>
      </c>
      <c r="AB28" s="26" t="s">
        <v>711</v>
      </c>
    </row>
    <row r="29" spans="1:28" ht="12.75" customHeight="1">
      <c r="A29" s="5" t="s">
        <v>139</v>
      </c>
      <c r="B29" s="13" t="s">
        <v>320</v>
      </c>
      <c r="C29" s="13" t="s">
        <v>350</v>
      </c>
      <c r="D29" s="5" t="s">
        <v>244</v>
      </c>
      <c r="E29" s="4" t="s">
        <v>296</v>
      </c>
      <c r="F29" s="6">
        <v>30</v>
      </c>
      <c r="G29" s="6">
        <v>7</v>
      </c>
      <c r="H29" s="9" t="str">
        <f t="shared" si="2"/>
        <v>Solid</v>
      </c>
      <c r="I29" s="6">
        <v>0</v>
      </c>
      <c r="J29" s="6">
        <v>0</v>
      </c>
      <c r="K29" s="5" t="s">
        <v>416</v>
      </c>
      <c r="L29" s="5" t="s">
        <v>35</v>
      </c>
      <c r="M29" s="27" t="str">
        <f t="shared" si="3"/>
        <v>athletic_court_area_BBCT</v>
      </c>
      <c r="N29" s="27"/>
      <c r="O29" s="27" t="str">
        <f t="shared" si="7"/>
        <v>''Level_Name'' = 'VA_SITE_SPRT' AND ''Level'' = '30' AND ''Color'' = '7' AND ''Linetype'' = 'Solid' AND ''LineWt''= '0' AND ''RefName'' = 'BBCT'</v>
      </c>
      <c r="P29" s="5"/>
      <c r="Q29" s="5"/>
      <c r="R29" s="5"/>
      <c r="S29" s="5"/>
      <c r="U29" s="8" t="s">
        <v>705</v>
      </c>
      <c r="V29" s="2" t="s">
        <v>706</v>
      </c>
      <c r="W29" s="25" t="s">
        <v>712</v>
      </c>
      <c r="X29" s="25" t="s">
        <v>707</v>
      </c>
      <c r="Y29" s="26" t="s">
        <v>708</v>
      </c>
      <c r="Z29" s="26" t="s">
        <v>709</v>
      </c>
      <c r="AA29" s="26" t="s">
        <v>710</v>
      </c>
      <c r="AB29" s="26" t="s">
        <v>711</v>
      </c>
    </row>
    <row r="30" spans="1:28" ht="12.75" customHeight="1">
      <c r="A30" s="5" t="s">
        <v>242</v>
      </c>
      <c r="B30" s="13" t="s">
        <v>320</v>
      </c>
      <c r="C30" s="13" t="s">
        <v>350</v>
      </c>
      <c r="D30" s="5" t="s">
        <v>243</v>
      </c>
      <c r="E30" s="4" t="s">
        <v>296</v>
      </c>
      <c r="F30" s="6">
        <v>30</v>
      </c>
      <c r="G30" s="6">
        <v>7</v>
      </c>
      <c r="H30" s="9" t="str">
        <f t="shared" si="2"/>
        <v>Solid</v>
      </c>
      <c r="I30" s="6">
        <v>0</v>
      </c>
      <c r="J30" s="6">
        <v>0</v>
      </c>
      <c r="K30" s="5" t="s">
        <v>416</v>
      </c>
      <c r="L30" s="5" t="s">
        <v>36</v>
      </c>
      <c r="M30" s="27" t="str">
        <f t="shared" si="3"/>
        <v>athletic_field_area_BBFLD</v>
      </c>
      <c r="N30" s="27"/>
      <c r="O30" s="27" t="str">
        <f t="shared" si="7"/>
        <v>''Level_Name'' = 'VA_SITE_SPRT' AND ''Level'' = '30' AND ''Color'' = '7' AND ''Linetype'' = 'Solid' AND ''LineWt''= '0' AND ''RefName'' = 'BBFLD'</v>
      </c>
      <c r="P30" s="5"/>
      <c r="Q30" s="5"/>
      <c r="R30" s="5"/>
      <c r="S30" s="5"/>
      <c r="U30" s="8" t="s">
        <v>705</v>
      </c>
      <c r="V30" s="2" t="s">
        <v>706</v>
      </c>
      <c r="W30" s="25" t="s">
        <v>712</v>
      </c>
      <c r="X30" s="25" t="s">
        <v>707</v>
      </c>
      <c r="Y30" s="26" t="s">
        <v>708</v>
      </c>
      <c r="Z30" s="26" t="s">
        <v>709</v>
      </c>
      <c r="AA30" s="26" t="s">
        <v>710</v>
      </c>
      <c r="AB30" s="26" t="s">
        <v>711</v>
      </c>
    </row>
    <row r="31" spans="1:28" ht="12.75" customHeight="1">
      <c r="A31" s="5" t="s">
        <v>635</v>
      </c>
      <c r="B31" s="13" t="s">
        <v>320</v>
      </c>
      <c r="C31" s="13" t="s">
        <v>350</v>
      </c>
      <c r="D31" s="5" t="s">
        <v>636</v>
      </c>
      <c r="E31" s="4" t="s">
        <v>291</v>
      </c>
      <c r="F31" s="6">
        <v>16</v>
      </c>
      <c r="G31" s="6">
        <v>5</v>
      </c>
      <c r="H31" s="9" t="str">
        <f t="shared" si="2"/>
        <v>Solid</v>
      </c>
      <c r="I31" s="6">
        <v>0</v>
      </c>
      <c r="J31" s="6">
        <v>0</v>
      </c>
      <c r="K31" s="5" t="s">
        <v>676</v>
      </c>
      <c r="L31" s="5" t="s">
        <v>383</v>
      </c>
      <c r="M31" s="27" t="str">
        <f t="shared" si="3"/>
        <v>recreation_park_area_BEACH</v>
      </c>
      <c r="N31" s="27"/>
      <c r="O31" s="27" t="str">
        <f t="shared" si="7"/>
        <v>''Level_Name'' = 'VA_SITE_MISC' AND ''Level'' = '16' AND ''Color'' = '5' AND ''Linetype'' = 'Solid' AND ''LineWt''= '0' AND ''RefName'' = 'BEACH'</v>
      </c>
      <c r="P31" s="5"/>
      <c r="Q31" s="5"/>
      <c r="R31" s="5"/>
      <c r="S31" s="5"/>
      <c r="T31" s="4" t="s">
        <v>637</v>
      </c>
      <c r="U31" s="8" t="s">
        <v>705</v>
      </c>
      <c r="V31" s="2" t="s">
        <v>706</v>
      </c>
      <c r="W31" s="25" t="s">
        <v>712</v>
      </c>
      <c r="X31" s="25" t="s">
        <v>707</v>
      </c>
      <c r="Y31" s="26" t="s">
        <v>708</v>
      </c>
      <c r="Z31" s="26" t="s">
        <v>709</v>
      </c>
      <c r="AA31" s="26" t="s">
        <v>710</v>
      </c>
      <c r="AB31" s="26" t="s">
        <v>711</v>
      </c>
    </row>
    <row r="32" spans="1:28" ht="12.75" customHeight="1">
      <c r="A32" s="59" t="s">
        <v>270</v>
      </c>
      <c r="B32" s="3" t="s">
        <v>320</v>
      </c>
      <c r="C32" s="13" t="s">
        <v>352</v>
      </c>
      <c r="D32" s="8" t="s">
        <v>171</v>
      </c>
      <c r="E32" s="4" t="s">
        <v>407</v>
      </c>
      <c r="F32" s="9">
        <v>40</v>
      </c>
      <c r="G32" s="9">
        <v>2</v>
      </c>
      <c r="H32" s="9" t="str">
        <f t="shared" si="2"/>
        <v>LongDashed</v>
      </c>
      <c r="I32" s="9">
        <v>3</v>
      </c>
      <c r="J32" s="6">
        <v>0</v>
      </c>
      <c r="K32" s="8" t="s">
        <v>582</v>
      </c>
      <c r="L32" s="8" t="s">
        <v>184</v>
      </c>
      <c r="M32" s="27" t="str">
        <f t="shared" si="3"/>
        <v>flora_species_area_BH</v>
      </c>
      <c r="N32" s="27"/>
      <c r="O32" s="27" t="str">
        <f t="shared" si="7"/>
        <v>''Level_Name'' = 'VA_SITE_BRUS' AND ''Level'' = '40' AND ''Color'' = '2' AND ''Linetype'' = 'LongDashed' AND ''LineWt''= '0' AND ''RefName'' = 'BH'</v>
      </c>
      <c r="P32" s="8"/>
      <c r="Q32" s="8"/>
      <c r="R32" s="8"/>
      <c r="S32" s="8"/>
      <c r="U32" s="8" t="s">
        <v>705</v>
      </c>
      <c r="V32" s="2" t="s">
        <v>706</v>
      </c>
      <c r="W32" s="25" t="s">
        <v>712</v>
      </c>
      <c r="X32" s="25" t="s">
        <v>707</v>
      </c>
      <c r="Y32" s="26" t="s">
        <v>708</v>
      </c>
      <c r="Z32" s="26" t="s">
        <v>709</v>
      </c>
      <c r="AA32" s="26" t="s">
        <v>710</v>
      </c>
      <c r="AB32" s="26" t="s">
        <v>711</v>
      </c>
    </row>
    <row r="33" spans="1:28" ht="12.75" customHeight="1">
      <c r="A33" s="5" t="s">
        <v>212</v>
      </c>
      <c r="B33" s="13" t="s">
        <v>320</v>
      </c>
      <c r="C33" s="13" t="s">
        <v>350</v>
      </c>
      <c r="D33" s="5" t="s">
        <v>213</v>
      </c>
      <c r="E33" s="4" t="s">
        <v>284</v>
      </c>
      <c r="F33" s="6">
        <v>13</v>
      </c>
      <c r="G33" s="6">
        <v>4</v>
      </c>
      <c r="H33" s="9" t="str">
        <f t="shared" si="2"/>
        <v>Solid</v>
      </c>
      <c r="I33" s="6">
        <v>0</v>
      </c>
      <c r="J33" s="6">
        <v>2</v>
      </c>
      <c r="K33" s="4" t="s">
        <v>361</v>
      </c>
      <c r="L33" s="4" t="s">
        <v>362</v>
      </c>
      <c r="M33" s="27" t="str">
        <f t="shared" si="3"/>
        <v>ammunition_storage_area_BKW</v>
      </c>
      <c r="N33" s="27"/>
      <c r="O33" s="27" t="str">
        <f t="shared" si="7"/>
        <v>''Level_Name'' = 'VA_BLDG_BLDG' AND ''Level'' = '13' AND ''Color'' = '4' AND ''Linetype'' = 'Solid' AND ''LineWt''= '2' AND ''RefName'' = 'BKW'</v>
      </c>
      <c r="U33" s="8" t="s">
        <v>705</v>
      </c>
      <c r="V33" s="2" t="s">
        <v>706</v>
      </c>
      <c r="W33" s="25" t="s">
        <v>712</v>
      </c>
      <c r="X33" s="25" t="s">
        <v>707</v>
      </c>
      <c r="Y33" s="26" t="s">
        <v>708</v>
      </c>
      <c r="Z33" s="26" t="s">
        <v>709</v>
      </c>
      <c r="AA33" s="26" t="s">
        <v>710</v>
      </c>
      <c r="AB33" s="26" t="s">
        <v>711</v>
      </c>
    </row>
    <row r="34" spans="1:28" ht="12.75" customHeight="1">
      <c r="A34" s="5" t="s">
        <v>145</v>
      </c>
      <c r="B34" s="13" t="s">
        <v>320</v>
      </c>
      <c r="C34" s="13" t="s">
        <v>350</v>
      </c>
      <c r="D34" s="5" t="s">
        <v>1</v>
      </c>
      <c r="E34" s="4" t="s">
        <v>291</v>
      </c>
      <c r="F34" s="6">
        <v>16</v>
      </c>
      <c r="G34" s="6">
        <v>5</v>
      </c>
      <c r="H34" s="9" t="str">
        <f t="shared" si="2"/>
        <v>Solid</v>
      </c>
      <c r="I34" s="6">
        <v>0</v>
      </c>
      <c r="J34" s="6">
        <v>0</v>
      </c>
      <c r="K34" s="5" t="s">
        <v>416</v>
      </c>
      <c r="L34" s="5" t="s">
        <v>113</v>
      </c>
      <c r="M34" s="27" t="str">
        <f t="shared" si="3"/>
        <v>bleachers_area_BL</v>
      </c>
      <c r="N34" s="27"/>
      <c r="O34" s="27" t="str">
        <f t="shared" si="7"/>
        <v>''Level_Name'' = 'VA_SITE_MISC' AND ''Level'' = '16' AND ''Color'' = '5' AND ''Linetype'' = 'Solid' AND ''LineWt''= '0' AND ''RefName'' = 'BL'</v>
      </c>
      <c r="P34" s="5"/>
      <c r="Q34" s="5"/>
      <c r="R34" s="5"/>
      <c r="S34" s="5"/>
      <c r="U34" s="8" t="s">
        <v>705</v>
      </c>
      <c r="V34" s="2" t="s">
        <v>706</v>
      </c>
      <c r="W34" s="25" t="s">
        <v>712</v>
      </c>
      <c r="X34" s="25" t="s">
        <v>707</v>
      </c>
      <c r="Y34" s="26" t="s">
        <v>708</v>
      </c>
      <c r="Z34" s="26" t="s">
        <v>709</v>
      </c>
      <c r="AA34" s="26" t="s">
        <v>710</v>
      </c>
      <c r="AB34" s="26" t="s">
        <v>711</v>
      </c>
    </row>
    <row r="35" spans="1:28" ht="12.75" customHeight="1">
      <c r="A35" s="2" t="s">
        <v>696</v>
      </c>
      <c r="B35" s="13" t="s">
        <v>320</v>
      </c>
      <c r="C35" s="13" t="s">
        <v>350</v>
      </c>
      <c r="D35" s="2" t="s">
        <v>616</v>
      </c>
      <c r="E35" s="4" t="s">
        <v>291</v>
      </c>
      <c r="F35" s="6">
        <v>16</v>
      </c>
      <c r="G35" s="6">
        <v>5</v>
      </c>
      <c r="H35" s="9" t="str">
        <f t="shared" si="2"/>
        <v>Solid</v>
      </c>
      <c r="I35" s="6">
        <v>0</v>
      </c>
      <c r="J35" s="6">
        <v>0</v>
      </c>
      <c r="K35" s="5" t="s">
        <v>416</v>
      </c>
      <c r="L35" s="8" t="s">
        <v>617</v>
      </c>
      <c r="M35" s="27" t="str">
        <f t="shared" si="3"/>
        <v>boat_ramp_area_BOAT RAMP</v>
      </c>
      <c r="N35" s="27"/>
      <c r="O35" s="27" t="str">
        <f t="shared" si="7"/>
        <v>''Level_Name'' = 'VA_SITE_MISC' AND ''Level'' = '16' AND ''Color'' = '5' AND ''Linetype'' = 'Solid' AND ''LineWt''= '0' AND ''RefName'' = 'BOAT RAMP'</v>
      </c>
      <c r="P35" s="8"/>
      <c r="Q35" s="8"/>
      <c r="R35" s="8"/>
      <c r="S35" s="8"/>
      <c r="T35" s="4" t="s">
        <v>615</v>
      </c>
      <c r="U35" s="8" t="s">
        <v>705</v>
      </c>
      <c r="V35" s="2" t="s">
        <v>706</v>
      </c>
      <c r="W35" s="25" t="s">
        <v>712</v>
      </c>
      <c r="X35" s="25" t="s">
        <v>707</v>
      </c>
      <c r="Y35" s="26" t="s">
        <v>708</v>
      </c>
      <c r="Z35" s="26" t="s">
        <v>709</v>
      </c>
      <c r="AA35" s="26" t="s">
        <v>710</v>
      </c>
      <c r="AB35" s="26" t="s">
        <v>711</v>
      </c>
    </row>
    <row r="36" spans="1:28" ht="12.75" customHeight="1">
      <c r="A36" s="16" t="s">
        <v>697</v>
      </c>
      <c r="B36" s="13" t="s">
        <v>320</v>
      </c>
      <c r="C36" s="13" t="s">
        <v>350</v>
      </c>
      <c r="D36" s="5" t="s">
        <v>190</v>
      </c>
      <c r="E36" s="21" t="s">
        <v>291</v>
      </c>
      <c r="F36" s="6">
        <v>16</v>
      </c>
      <c r="G36" s="6">
        <v>5</v>
      </c>
      <c r="H36" s="9" t="str">
        <f t="shared" si="2"/>
        <v>Solid</v>
      </c>
      <c r="I36" s="6">
        <v>0</v>
      </c>
      <c r="J36" s="6">
        <v>0</v>
      </c>
      <c r="K36" s="5" t="s">
        <v>265</v>
      </c>
      <c r="L36" s="5" t="s">
        <v>191</v>
      </c>
      <c r="M36" s="27" t="str">
        <f t="shared" si="3"/>
        <v>borrow_area_BORROW AREA</v>
      </c>
      <c r="N36" s="27"/>
      <c r="O36" s="27" t="str">
        <f t="shared" si="7"/>
        <v>''Level_Name'' = 'VA_SITE_MISC' AND ''Level'' = '16' AND ''Color'' = '5' AND ''Linetype'' = 'Solid' AND ''LineWt''= '0' AND ''RefName'' = 'BORROW AREA'</v>
      </c>
      <c r="P36" s="5"/>
      <c r="Q36" s="5"/>
      <c r="R36" s="5"/>
      <c r="S36" s="5"/>
      <c r="U36" s="8" t="s">
        <v>705</v>
      </c>
      <c r="V36" s="2" t="s">
        <v>706</v>
      </c>
      <c r="W36" s="25" t="s">
        <v>712</v>
      </c>
      <c r="X36" s="25" t="s">
        <v>707</v>
      </c>
      <c r="Y36" s="26" t="s">
        <v>708</v>
      </c>
      <c r="Z36" s="26" t="s">
        <v>709</v>
      </c>
      <c r="AA36" s="26" t="s">
        <v>710</v>
      </c>
      <c r="AB36" s="26" t="s">
        <v>711</v>
      </c>
    </row>
    <row r="37" spans="1:28" ht="12.75" customHeight="1">
      <c r="A37" s="16" t="s">
        <v>698</v>
      </c>
      <c r="B37" s="13" t="s">
        <v>320</v>
      </c>
      <c r="C37" s="13" t="s">
        <v>350</v>
      </c>
      <c r="D37" s="5" t="s">
        <v>192</v>
      </c>
      <c r="E37" s="4" t="s">
        <v>291</v>
      </c>
      <c r="F37" s="6">
        <v>16</v>
      </c>
      <c r="G37" s="6">
        <v>5</v>
      </c>
      <c r="H37" s="9" t="str">
        <f t="shared" si="2"/>
        <v>Solid</v>
      </c>
      <c r="I37" s="6">
        <v>0</v>
      </c>
      <c r="J37" s="6">
        <v>0</v>
      </c>
      <c r="K37" s="5" t="s">
        <v>265</v>
      </c>
      <c r="L37" s="5" t="s">
        <v>193</v>
      </c>
      <c r="M37" s="27" t="str">
        <f t="shared" si="3"/>
        <v>borrow_pit_area_BORROW PIT</v>
      </c>
      <c r="N37" s="27"/>
      <c r="O37" s="27" t="str">
        <f t="shared" si="7"/>
        <v>''Level_Name'' = 'VA_SITE_MISC' AND ''Level'' = '16' AND ''Color'' = '5' AND ''Linetype'' = 'Solid' AND ''LineWt''= '0' AND ''RefName'' = 'BORROW PIT'</v>
      </c>
      <c r="P37" s="5"/>
      <c r="Q37" s="5"/>
      <c r="R37" s="5"/>
      <c r="S37" s="5"/>
      <c r="U37" s="8" t="s">
        <v>705</v>
      </c>
      <c r="V37" s="2" t="s">
        <v>706</v>
      </c>
      <c r="W37" s="25" t="s">
        <v>712</v>
      </c>
      <c r="X37" s="25" t="s">
        <v>707</v>
      </c>
      <c r="Y37" s="26" t="s">
        <v>708</v>
      </c>
      <c r="Z37" s="26" t="s">
        <v>709</v>
      </c>
      <c r="AA37" s="26" t="s">
        <v>710</v>
      </c>
      <c r="AB37" s="26" t="s">
        <v>711</v>
      </c>
    </row>
    <row r="38" spans="1:28" ht="12.75" customHeight="1">
      <c r="A38" s="5" t="s">
        <v>2</v>
      </c>
      <c r="B38" s="13" t="s">
        <v>320</v>
      </c>
      <c r="C38" s="3" t="s">
        <v>541</v>
      </c>
      <c r="D38" s="5" t="s">
        <v>3</v>
      </c>
      <c r="E38" s="4" t="s">
        <v>282</v>
      </c>
      <c r="F38" s="6">
        <v>11</v>
      </c>
      <c r="G38" s="6">
        <v>3</v>
      </c>
      <c r="H38" s="9" t="str">
        <f t="shared" si="2"/>
        <v>Solid</v>
      </c>
      <c r="I38" s="6">
        <v>0</v>
      </c>
      <c r="J38" s="6">
        <v>2</v>
      </c>
      <c r="K38" s="5" t="s">
        <v>39</v>
      </c>
      <c r="L38" s="5" t="s">
        <v>29</v>
      </c>
      <c r="M38" s="27" t="str">
        <f t="shared" si="3"/>
        <v>road_bridge_area_BR</v>
      </c>
      <c r="N38" s="27"/>
      <c r="O38" s="27" t="str">
        <f t="shared" si="7"/>
        <v>''Level_Name'' = 'VA_ROAD_BRID' AND ''Level'' = '11' AND ''Color'' = '3' AND ''Linetype'' = 'Solid' AND ''LineWt''= '2' AND ''RefName'' = 'BR'</v>
      </c>
      <c r="P38" s="5"/>
      <c r="Q38" s="5"/>
      <c r="R38" s="5"/>
      <c r="S38" s="5"/>
      <c r="U38" s="8" t="s">
        <v>705</v>
      </c>
      <c r="V38" s="2" t="s">
        <v>706</v>
      </c>
      <c r="W38" s="25" t="s">
        <v>712</v>
      </c>
      <c r="X38" s="25" t="s">
        <v>707</v>
      </c>
      <c r="Y38" s="26" t="s">
        <v>708</v>
      </c>
      <c r="Z38" s="26" t="s">
        <v>709</v>
      </c>
      <c r="AA38" s="26" t="s">
        <v>710</v>
      </c>
      <c r="AB38" s="26" t="s">
        <v>711</v>
      </c>
    </row>
    <row r="39" spans="1:28" ht="12.75" customHeight="1">
      <c r="A39" s="5" t="s">
        <v>64</v>
      </c>
      <c r="B39" s="13" t="s">
        <v>320</v>
      </c>
      <c r="C39" s="13" t="s">
        <v>350</v>
      </c>
      <c r="D39" s="5" t="s">
        <v>103</v>
      </c>
      <c r="E39" s="4" t="s">
        <v>284</v>
      </c>
      <c r="F39" s="6">
        <v>13</v>
      </c>
      <c r="G39" s="6">
        <v>4</v>
      </c>
      <c r="H39" s="9" t="str">
        <f t="shared" si="2"/>
        <v>Solid</v>
      </c>
      <c r="I39" s="6">
        <v>0</v>
      </c>
      <c r="J39" s="6">
        <v>2</v>
      </c>
      <c r="K39" s="4" t="s">
        <v>361</v>
      </c>
      <c r="L39" s="4" t="s">
        <v>362</v>
      </c>
      <c r="M39" s="27" t="str">
        <f t="shared" si="3"/>
        <v>ammunition_storage_area_BUNKER</v>
      </c>
      <c r="N39" s="27"/>
      <c r="O39" s="27" t="str">
        <f t="shared" si="7"/>
        <v>''Level_Name'' = 'VA_BLDG_BLDG' AND ''Level'' = '13' AND ''Color'' = '4' AND ''Linetype'' = 'Solid' AND ''LineWt''= '2' AND ''RefName'' = 'BUNKER'</v>
      </c>
      <c r="U39" s="8" t="s">
        <v>705</v>
      </c>
      <c r="V39" s="2" t="s">
        <v>706</v>
      </c>
      <c r="W39" s="25" t="s">
        <v>712</v>
      </c>
      <c r="X39" s="25" t="s">
        <v>707</v>
      </c>
      <c r="Y39" s="26" t="s">
        <v>708</v>
      </c>
      <c r="Z39" s="26" t="s">
        <v>709</v>
      </c>
      <c r="AA39" s="26" t="s">
        <v>710</v>
      </c>
      <c r="AB39" s="26" t="s">
        <v>711</v>
      </c>
    </row>
    <row r="40" spans="1:28" ht="12.75" customHeight="1">
      <c r="A40" s="5" t="s">
        <v>65</v>
      </c>
      <c r="B40" s="13" t="s">
        <v>320</v>
      </c>
      <c r="C40" s="13" t="s">
        <v>350</v>
      </c>
      <c r="D40" s="5" t="s">
        <v>77</v>
      </c>
      <c r="E40" s="4" t="s">
        <v>291</v>
      </c>
      <c r="F40" s="6">
        <v>16</v>
      </c>
      <c r="G40" s="6">
        <v>5</v>
      </c>
      <c r="H40" s="9" t="str">
        <f t="shared" si="2"/>
        <v>Solid</v>
      </c>
      <c r="I40" s="6">
        <v>0</v>
      </c>
      <c r="J40" s="6">
        <v>0</v>
      </c>
      <c r="K40" s="4" t="s">
        <v>41</v>
      </c>
      <c r="L40" s="4" t="s">
        <v>37</v>
      </c>
      <c r="M40" s="27" t="str">
        <f t="shared" si="3"/>
        <v>miscellaneous_feature_area_BW</v>
      </c>
      <c r="N40" s="27"/>
      <c r="O40" s="27" t="str">
        <f t="shared" si="7"/>
        <v>''Level_Name'' = 'VA_SITE_MISC' AND ''Level'' = '16' AND ''Color'' = '5' AND ''Linetype'' = 'Solid' AND ''LineWt''= '0' AND ''RefName'' = 'BW'</v>
      </c>
      <c r="U40" s="8" t="s">
        <v>705</v>
      </c>
      <c r="V40" s="2" t="s">
        <v>706</v>
      </c>
      <c r="W40" s="25" t="s">
        <v>712</v>
      </c>
      <c r="X40" s="25" t="s">
        <v>707</v>
      </c>
      <c r="Y40" s="26" t="s">
        <v>708</v>
      </c>
      <c r="Z40" s="26" t="s">
        <v>709</v>
      </c>
      <c r="AA40" s="26" t="s">
        <v>710</v>
      </c>
      <c r="AB40" s="26" t="s">
        <v>711</v>
      </c>
    </row>
    <row r="41" spans="1:28" ht="12.75" customHeight="1">
      <c r="A41" s="5" t="s">
        <v>4</v>
      </c>
      <c r="B41" s="13" t="s">
        <v>320</v>
      </c>
      <c r="C41" s="13" t="s">
        <v>350</v>
      </c>
      <c r="D41" s="5" t="s">
        <v>62</v>
      </c>
      <c r="E41" s="4" t="s">
        <v>285</v>
      </c>
      <c r="F41" s="6">
        <v>14</v>
      </c>
      <c r="G41" s="6">
        <v>4</v>
      </c>
      <c r="H41" s="9" t="str">
        <f t="shared" si="2"/>
        <v>Solid</v>
      </c>
      <c r="I41" s="6">
        <v>0</v>
      </c>
      <c r="J41" s="6">
        <v>0</v>
      </c>
      <c r="K41" s="4" t="s">
        <v>323</v>
      </c>
      <c r="L41" s="5" t="s">
        <v>34</v>
      </c>
      <c r="M41" s="27" t="str">
        <f t="shared" si="3"/>
        <v>slab_area_C</v>
      </c>
      <c r="N41" s="27"/>
      <c r="O41" s="27" t="str">
        <f t="shared" si="7"/>
        <v>''Level_Name'' = 'VA_SITE_CONC' AND ''Level'' = '14' AND ''Color'' = '4' AND ''Linetype'' = 'Solid' AND ''LineWt''= '0' AND ''RefName'' = 'C'</v>
      </c>
      <c r="P41" s="5"/>
      <c r="Q41" s="5"/>
      <c r="R41" s="5"/>
      <c r="S41" s="5"/>
      <c r="U41" s="8" t="s">
        <v>705</v>
      </c>
      <c r="V41" s="2" t="s">
        <v>706</v>
      </c>
      <c r="W41" s="25" t="s">
        <v>712</v>
      </c>
      <c r="X41" s="25" t="s">
        <v>707</v>
      </c>
      <c r="Y41" s="26" t="s">
        <v>708</v>
      </c>
      <c r="Z41" s="26" t="s">
        <v>709</v>
      </c>
      <c r="AA41" s="26" t="s">
        <v>710</v>
      </c>
      <c r="AB41" s="26" t="s">
        <v>711</v>
      </c>
    </row>
    <row r="42" spans="1:28" ht="12.75" customHeight="1">
      <c r="A42" s="5" t="s">
        <v>245</v>
      </c>
      <c r="B42" s="13" t="s">
        <v>320</v>
      </c>
      <c r="C42" s="3" t="s">
        <v>541</v>
      </c>
      <c r="D42" s="5" t="s">
        <v>137</v>
      </c>
      <c r="E42" s="4" t="s">
        <v>283</v>
      </c>
      <c r="F42" s="6">
        <v>12</v>
      </c>
      <c r="G42" s="6">
        <v>4</v>
      </c>
      <c r="H42" s="9" t="str">
        <f t="shared" si="2"/>
        <v>Solid</v>
      </c>
      <c r="I42" s="6">
        <v>0</v>
      </c>
      <c r="J42" s="6">
        <v>0</v>
      </c>
      <c r="K42" s="4" t="s">
        <v>323</v>
      </c>
      <c r="L42" s="5" t="s">
        <v>138</v>
      </c>
      <c r="M42" s="27" t="str">
        <f t="shared" si="3"/>
        <v>canopy_pavilion_area_CAN</v>
      </c>
      <c r="N42" s="27"/>
      <c r="O42" s="27" t="str">
        <f t="shared" si="7"/>
        <v>''Level_Name'' = 'VA_SITE_PATI' AND ''Level'' = '12' AND ''Color'' = '4' AND ''Linetype'' = 'Solid' AND ''LineWt''= '0' AND ''RefName'' = 'CAN'</v>
      </c>
      <c r="P42" s="5"/>
      <c r="Q42" s="5"/>
      <c r="R42" s="5"/>
      <c r="S42" s="5"/>
      <c r="T42" s="4" t="s">
        <v>360</v>
      </c>
      <c r="U42" s="8" t="s">
        <v>705</v>
      </c>
      <c r="V42" s="2" t="s">
        <v>706</v>
      </c>
      <c r="W42" s="25" t="s">
        <v>712</v>
      </c>
      <c r="X42" s="25" t="s">
        <v>707</v>
      </c>
      <c r="Y42" s="26" t="s">
        <v>708</v>
      </c>
      <c r="Z42" s="26" t="s">
        <v>709</v>
      </c>
      <c r="AA42" s="26" t="s">
        <v>710</v>
      </c>
      <c r="AB42" s="26" t="s">
        <v>711</v>
      </c>
    </row>
    <row r="43" spans="1:28" ht="12.75" customHeight="1">
      <c r="A43" s="5" t="s">
        <v>475</v>
      </c>
      <c r="B43" s="13" t="s">
        <v>320</v>
      </c>
      <c r="C43" s="13" t="s">
        <v>350</v>
      </c>
      <c r="D43" s="5" t="s">
        <v>476</v>
      </c>
      <c r="E43" s="4" t="s">
        <v>291</v>
      </c>
      <c r="F43" s="6">
        <v>16</v>
      </c>
      <c r="G43" s="6">
        <v>5</v>
      </c>
      <c r="H43" s="9" t="str">
        <f t="shared" si="2"/>
        <v>Solid</v>
      </c>
      <c r="I43" s="6">
        <v>0</v>
      </c>
      <c r="J43" s="6">
        <v>0</v>
      </c>
      <c r="K43" s="4" t="s">
        <v>418</v>
      </c>
      <c r="L43" s="8" t="s">
        <v>477</v>
      </c>
      <c r="M43" s="27" t="str">
        <f t="shared" si="3"/>
        <v>canal_area_CANAL</v>
      </c>
      <c r="N43" s="27"/>
      <c r="O43" s="27" t="str">
        <f t="shared" si="7"/>
        <v>''Level_Name'' = 'VA_SITE_MISC' AND ''Level'' = '16' AND ''Color'' = '5' AND ''Linetype'' = 'Solid' AND ''LineWt''= '0' AND ''RefName'' = 'CANAL'</v>
      </c>
      <c r="P43" s="8"/>
      <c r="Q43" s="8"/>
      <c r="R43" s="8"/>
      <c r="S43" s="8"/>
      <c r="U43" s="8" t="s">
        <v>705</v>
      </c>
      <c r="V43" s="2" t="s">
        <v>706</v>
      </c>
      <c r="W43" s="25" t="s">
        <v>712</v>
      </c>
      <c r="X43" s="25" t="s">
        <v>707</v>
      </c>
      <c r="Y43" s="26" t="s">
        <v>708</v>
      </c>
      <c r="Z43" s="26" t="s">
        <v>709</v>
      </c>
      <c r="AA43" s="26" t="s">
        <v>710</v>
      </c>
      <c r="AB43" s="26" t="s">
        <v>711</v>
      </c>
    </row>
    <row r="44" spans="1:28" ht="12.75" customHeight="1">
      <c r="A44" s="5" t="s">
        <v>673</v>
      </c>
      <c r="B44" s="13" t="s">
        <v>320</v>
      </c>
      <c r="C44" s="3" t="s">
        <v>541</v>
      </c>
      <c r="D44" s="5" t="s">
        <v>674</v>
      </c>
      <c r="E44" s="4" t="s">
        <v>283</v>
      </c>
      <c r="F44" s="6">
        <v>12</v>
      </c>
      <c r="G44" s="6">
        <v>4</v>
      </c>
      <c r="H44" s="9" t="str">
        <f t="shared" si="2"/>
        <v>Solid</v>
      </c>
      <c r="I44" s="6">
        <v>0</v>
      </c>
      <c r="J44" s="6">
        <v>0</v>
      </c>
      <c r="K44" s="4" t="s">
        <v>323</v>
      </c>
      <c r="L44" s="5" t="s">
        <v>675</v>
      </c>
      <c r="M44" s="27" t="str">
        <f t="shared" si="3"/>
        <v>carport_area_CARPORT</v>
      </c>
      <c r="N44" s="27"/>
      <c r="O44" s="27" t="str">
        <f t="shared" si="7"/>
        <v>''Level_Name'' = 'VA_SITE_PATI' AND ''Level'' = '12' AND ''Color'' = '4' AND ''Linetype'' = 'Solid' AND ''LineWt''= '0' AND ''RefName'' = 'CARPORT'</v>
      </c>
      <c r="P44" s="5"/>
      <c r="Q44" s="5"/>
      <c r="R44" s="5"/>
      <c r="S44" s="5"/>
      <c r="T44" s="4" t="s">
        <v>360</v>
      </c>
      <c r="U44" s="8" t="s">
        <v>705</v>
      </c>
      <c r="V44" s="2" t="s">
        <v>706</v>
      </c>
      <c r="W44" s="25" t="s">
        <v>712</v>
      </c>
      <c r="X44" s="25" t="s">
        <v>707</v>
      </c>
      <c r="Y44" s="26" t="s">
        <v>708</v>
      </c>
      <c r="Z44" s="26" t="s">
        <v>709</v>
      </c>
      <c r="AA44" s="26" t="s">
        <v>710</v>
      </c>
      <c r="AB44" s="26" t="s">
        <v>711</v>
      </c>
    </row>
    <row r="45" spans="1:28" ht="12.75" customHeight="1">
      <c r="A45" s="5" t="s">
        <v>167</v>
      </c>
      <c r="B45" s="14" t="s">
        <v>239</v>
      </c>
      <c r="C45" s="13" t="s">
        <v>350</v>
      </c>
      <c r="D45" s="5" t="s">
        <v>169</v>
      </c>
      <c r="E45" s="4" t="s">
        <v>402</v>
      </c>
      <c r="F45" s="7">
        <v>31</v>
      </c>
      <c r="G45" s="7"/>
      <c r="H45" s="9" t="str">
        <f t="shared" si="2"/>
        <v>No Value</v>
      </c>
      <c r="I45" s="7"/>
      <c r="J45" s="7"/>
      <c r="K45" s="4" t="s">
        <v>314</v>
      </c>
      <c r="L45" s="5" t="s">
        <v>59</v>
      </c>
      <c r="M45" s="27" t="str">
        <f t="shared" si="3"/>
        <v>storm_sewer_inlet_point_CBX</v>
      </c>
      <c r="N45" s="27"/>
      <c r="O45" s="27" t="str">
        <f>CONCATENATE("''Level_Name'' = '",E45,"' AND ''Level'' ='",F45,"' AND ''RefName'' = '",A45,"'")</f>
        <v>''Level_Name'' = 'VA_UTIL_STRM' AND ''Level'' ='31' AND ''RefName'' = 'CBX'</v>
      </c>
      <c r="P45" s="5"/>
      <c r="Q45" s="5"/>
      <c r="R45" s="5"/>
      <c r="S45" s="5"/>
      <c r="U45" s="8" t="s">
        <v>705</v>
      </c>
      <c r="V45" s="2" t="s">
        <v>706</v>
      </c>
      <c r="W45" s="25" t="s">
        <v>712</v>
      </c>
      <c r="X45" s="25" t="s">
        <v>707</v>
      </c>
      <c r="Y45" s="26" t="s">
        <v>708</v>
      </c>
      <c r="Z45" s="26" t="s">
        <v>709</v>
      </c>
      <c r="AA45" s="26" t="s">
        <v>710</v>
      </c>
      <c r="AB45" s="26" t="s">
        <v>711</v>
      </c>
    </row>
    <row r="46" spans="1:28" ht="12.75" customHeight="1">
      <c r="A46" s="5" t="s">
        <v>376</v>
      </c>
      <c r="B46" s="13" t="s">
        <v>320</v>
      </c>
      <c r="C46" s="13" t="s">
        <v>350</v>
      </c>
      <c r="D46" s="5" t="s">
        <v>382</v>
      </c>
      <c r="E46" s="4" t="s">
        <v>296</v>
      </c>
      <c r="F46" s="6">
        <v>30</v>
      </c>
      <c r="G46" s="6">
        <v>7</v>
      </c>
      <c r="H46" s="9" t="str">
        <f t="shared" si="2"/>
        <v>Solid</v>
      </c>
      <c r="I46" s="6">
        <v>0</v>
      </c>
      <c r="J46" s="6">
        <v>0</v>
      </c>
      <c r="K46" s="5" t="s">
        <v>416</v>
      </c>
      <c r="L46" s="5" t="s">
        <v>375</v>
      </c>
      <c r="M46" s="27" t="str">
        <f t="shared" si="3"/>
        <v>campground_area_CG</v>
      </c>
      <c r="N46" s="27"/>
      <c r="O46" s="27" t="str">
        <f t="shared" ref="O46:O51" si="8">IF(ISBLANK(A46),(CONCATENATE("''Level_Name'' = '",E46,"' AND ''Level'' = '",F46,"' AND ''Color'' = '",G46,"' AND ''Linetype'' = '",H46,"' AND ''LineWt''= '",J46,"'")),(CONCATENATE("''Level_Name'' = '",E46,"' AND ''Level'' = '",F46,"' AND ''Color'' = '",G46,"' AND ''Linetype'' = '",H46,"' AND ''LineWt''= '",J46,"' AND ''RefName'' = '",A46,"'")))</f>
        <v>''Level_Name'' = 'VA_SITE_SPRT' AND ''Level'' = '30' AND ''Color'' = '7' AND ''Linetype'' = 'Solid' AND ''LineWt''= '0' AND ''RefName'' = 'CG'</v>
      </c>
      <c r="P46" s="5"/>
      <c r="Q46" s="5"/>
      <c r="R46" s="5"/>
      <c r="S46" s="5"/>
      <c r="U46" s="8" t="s">
        <v>705</v>
      </c>
      <c r="V46" s="2" t="s">
        <v>706</v>
      </c>
      <c r="W46" s="25" t="s">
        <v>712</v>
      </c>
      <c r="X46" s="25" t="s">
        <v>707</v>
      </c>
      <c r="Y46" s="26" t="s">
        <v>708</v>
      </c>
      <c r="Z46" s="26" t="s">
        <v>709</v>
      </c>
      <c r="AA46" s="26" t="s">
        <v>710</v>
      </c>
      <c r="AB46" s="26" t="s">
        <v>711</v>
      </c>
    </row>
    <row r="47" spans="1:28" ht="12.75" customHeight="1">
      <c r="A47" s="5" t="s">
        <v>478</v>
      </c>
      <c r="B47" s="13" t="s">
        <v>320</v>
      </c>
      <c r="C47" s="13" t="s">
        <v>350</v>
      </c>
      <c r="D47" s="5" t="s">
        <v>479</v>
      </c>
      <c r="E47" s="4" t="s">
        <v>291</v>
      </c>
      <c r="F47" s="6">
        <v>16</v>
      </c>
      <c r="G47" s="6">
        <v>5</v>
      </c>
      <c r="H47" s="9" t="str">
        <f t="shared" si="2"/>
        <v>Solid</v>
      </c>
      <c r="I47" s="6">
        <v>0</v>
      </c>
      <c r="J47" s="6">
        <v>0</v>
      </c>
      <c r="K47" s="2" t="s">
        <v>481</v>
      </c>
      <c r="L47" s="4" t="s">
        <v>480</v>
      </c>
      <c r="M47" s="27" t="str">
        <f t="shared" si="3"/>
        <v>conveyor_area_CONVEYOR</v>
      </c>
      <c r="N47" s="27"/>
      <c r="O47" s="27" t="str">
        <f t="shared" si="8"/>
        <v>''Level_Name'' = 'VA_SITE_MISC' AND ''Level'' = '16' AND ''Color'' = '5' AND ''Linetype'' = 'Solid' AND ''LineWt''= '0' AND ''RefName'' = 'CONVEYOR'</v>
      </c>
      <c r="U47" s="8" t="s">
        <v>705</v>
      </c>
      <c r="V47" s="2" t="s">
        <v>706</v>
      </c>
      <c r="W47" s="25" t="s">
        <v>712</v>
      </c>
      <c r="X47" s="25" t="s">
        <v>707</v>
      </c>
      <c r="Y47" s="26" t="s">
        <v>708</v>
      </c>
      <c r="Z47" s="26" t="s">
        <v>709</v>
      </c>
      <c r="AA47" s="26" t="s">
        <v>710</v>
      </c>
      <c r="AB47" s="26" t="s">
        <v>711</v>
      </c>
    </row>
    <row r="48" spans="1:28" ht="12.75" customHeight="1">
      <c r="A48" s="5" t="s">
        <v>595</v>
      </c>
      <c r="B48" s="13" t="s">
        <v>320</v>
      </c>
      <c r="C48" s="13" t="s">
        <v>350</v>
      </c>
      <c r="D48" s="5" t="s">
        <v>597</v>
      </c>
      <c r="E48" s="4" t="s">
        <v>291</v>
      </c>
      <c r="F48" s="6">
        <v>16</v>
      </c>
      <c r="G48" s="6">
        <v>5</v>
      </c>
      <c r="H48" s="9" t="str">
        <f t="shared" si="2"/>
        <v>Solid</v>
      </c>
      <c r="I48" s="6">
        <v>0</v>
      </c>
      <c r="J48" s="6">
        <v>0</v>
      </c>
      <c r="K48" s="8" t="s">
        <v>481</v>
      </c>
      <c r="L48" s="4" t="s">
        <v>596</v>
      </c>
      <c r="M48" s="27" t="str">
        <f t="shared" si="3"/>
        <v>crane_area_CRANE</v>
      </c>
      <c r="N48" s="27"/>
      <c r="O48" s="27" t="str">
        <f t="shared" si="8"/>
        <v>''Level_Name'' = 'VA_SITE_MISC' AND ''Level'' = '16' AND ''Color'' = '5' AND ''Linetype'' = 'Solid' AND ''LineWt''= '0' AND ''RefName'' = 'CRANE'</v>
      </c>
      <c r="U48" s="8" t="s">
        <v>705</v>
      </c>
      <c r="V48" s="2" t="s">
        <v>706</v>
      </c>
      <c r="W48" s="25" t="s">
        <v>712</v>
      </c>
      <c r="X48" s="25" t="s">
        <v>707</v>
      </c>
      <c r="Y48" s="26" t="s">
        <v>708</v>
      </c>
      <c r="Z48" s="26" t="s">
        <v>709</v>
      </c>
      <c r="AA48" s="26" t="s">
        <v>710</v>
      </c>
      <c r="AB48" s="26" t="s">
        <v>711</v>
      </c>
    </row>
    <row r="49" spans="1:28" ht="12.75" customHeight="1">
      <c r="A49" s="5" t="s">
        <v>704</v>
      </c>
      <c r="B49" s="13" t="s">
        <v>320</v>
      </c>
      <c r="C49" s="13" t="s">
        <v>350</v>
      </c>
      <c r="D49" s="5" t="s">
        <v>181</v>
      </c>
      <c r="E49" s="4" t="s">
        <v>281</v>
      </c>
      <c r="F49" s="6">
        <v>9</v>
      </c>
      <c r="G49" s="6">
        <v>6</v>
      </c>
      <c r="H49" s="9" t="str">
        <f t="shared" si="2"/>
        <v>Solid</v>
      </c>
      <c r="I49" s="6">
        <v>0</v>
      </c>
      <c r="J49" s="6">
        <v>0</v>
      </c>
      <c r="K49" s="5" t="s">
        <v>40</v>
      </c>
      <c r="L49" s="5" t="s">
        <v>32</v>
      </c>
      <c r="M49" s="27" t="str">
        <f t="shared" si="3"/>
        <v>pedestrian_sidewalk_area_CRT PTH</v>
      </c>
      <c r="N49" s="27"/>
      <c r="O49" s="27" t="str">
        <f t="shared" si="8"/>
        <v>''Level_Name'' = 'VA_SITE_SWLK' AND ''Level'' = '9' AND ''Color'' = '6' AND ''Linetype'' = 'Solid' AND ''LineWt''= '0' AND ''RefName'' = 'CRT PTH'</v>
      </c>
      <c r="P49" s="5"/>
      <c r="Q49" s="5"/>
      <c r="R49" s="5"/>
      <c r="S49" s="5"/>
      <c r="U49" s="8" t="s">
        <v>705</v>
      </c>
      <c r="V49" s="2" t="s">
        <v>706</v>
      </c>
      <c r="W49" s="25" t="s">
        <v>712</v>
      </c>
      <c r="X49" s="25" t="s">
        <v>707</v>
      </c>
      <c r="Y49" s="26" t="s">
        <v>708</v>
      </c>
      <c r="Z49" s="26" t="s">
        <v>709</v>
      </c>
      <c r="AA49" s="26" t="s">
        <v>710</v>
      </c>
      <c r="AB49" s="26" t="s">
        <v>711</v>
      </c>
    </row>
    <row r="50" spans="1:28" ht="12.75" customHeight="1">
      <c r="A50" s="5" t="s">
        <v>695</v>
      </c>
      <c r="B50" s="13" t="s">
        <v>320</v>
      </c>
      <c r="C50" s="13" t="s">
        <v>350</v>
      </c>
      <c r="D50" s="5" t="s">
        <v>181</v>
      </c>
      <c r="E50" s="4" t="s">
        <v>281</v>
      </c>
      <c r="F50" s="6">
        <v>9</v>
      </c>
      <c r="G50" s="6">
        <v>6</v>
      </c>
      <c r="H50" s="9" t="str">
        <f t="shared" si="2"/>
        <v>Solid</v>
      </c>
      <c r="I50" s="6">
        <v>0</v>
      </c>
      <c r="J50" s="6">
        <v>0</v>
      </c>
      <c r="K50" s="5" t="s">
        <v>40</v>
      </c>
      <c r="L50" s="5" t="s">
        <v>32</v>
      </c>
      <c r="M50" s="27" t="str">
        <f t="shared" si="3"/>
        <v>pedestrian_sidewalk_area_CRT PTH DT</v>
      </c>
      <c r="N50" s="27"/>
      <c r="O50" s="27" t="str">
        <f t="shared" si="8"/>
        <v>''Level_Name'' = 'VA_SITE_SWLK' AND ''Level'' = '9' AND ''Color'' = '6' AND ''Linetype'' = 'Solid' AND ''LineWt''= '0' AND ''RefName'' = 'CRT PTH DT'</v>
      </c>
      <c r="P50" s="5"/>
      <c r="Q50" s="5"/>
      <c r="R50" s="5"/>
      <c r="S50" s="5"/>
      <c r="U50" s="8" t="s">
        <v>705</v>
      </c>
      <c r="V50" s="2" t="s">
        <v>706</v>
      </c>
      <c r="W50" s="25" t="s">
        <v>712</v>
      </c>
      <c r="X50" s="25" t="s">
        <v>707</v>
      </c>
      <c r="Y50" s="26" t="s">
        <v>708</v>
      </c>
      <c r="Z50" s="26" t="s">
        <v>709</v>
      </c>
      <c r="AA50" s="26" t="s">
        <v>710</v>
      </c>
      <c r="AB50" s="26" t="s">
        <v>711</v>
      </c>
    </row>
    <row r="51" spans="1:28" ht="12.75" customHeight="1">
      <c r="A51" s="4" t="s">
        <v>447</v>
      </c>
      <c r="B51" s="13" t="s">
        <v>320</v>
      </c>
      <c r="C51" s="13" t="s">
        <v>350</v>
      </c>
      <c r="D51" s="4" t="s">
        <v>448</v>
      </c>
      <c r="E51" s="4" t="s">
        <v>294</v>
      </c>
      <c r="F51" s="12">
        <v>14</v>
      </c>
      <c r="G51" s="12">
        <v>4</v>
      </c>
      <c r="H51" s="9" t="str">
        <f t="shared" si="2"/>
        <v>Medium-Dashed</v>
      </c>
      <c r="I51" s="12">
        <v>2</v>
      </c>
      <c r="J51" s="6">
        <v>0</v>
      </c>
      <c r="K51" s="4" t="s">
        <v>314</v>
      </c>
      <c r="L51" s="4" t="s">
        <v>446</v>
      </c>
      <c r="M51" s="27" t="str">
        <f t="shared" si="3"/>
        <v>storm_culvert_area_CS</v>
      </c>
      <c r="N51" s="27"/>
      <c r="O51" s="27" t="str">
        <f t="shared" si="8"/>
        <v>''Level_Name'' = 'VA_SITE_CLVT' AND ''Level'' = '14' AND ''Color'' = '4' AND ''Linetype'' = 'Medium-Dashed' AND ''LineWt''= '0' AND ''RefName'' = 'CS'</v>
      </c>
      <c r="U51" s="8" t="s">
        <v>705</v>
      </c>
      <c r="V51" s="2" t="s">
        <v>706</v>
      </c>
      <c r="W51" s="25" t="s">
        <v>712</v>
      </c>
      <c r="X51" s="25" t="s">
        <v>707</v>
      </c>
      <c r="Y51" s="26" t="s">
        <v>708</v>
      </c>
      <c r="Z51" s="26" t="s">
        <v>709</v>
      </c>
      <c r="AA51" s="26" t="s">
        <v>710</v>
      </c>
      <c r="AB51" s="26" t="s">
        <v>711</v>
      </c>
    </row>
    <row r="52" spans="1:28" ht="12.75" customHeight="1">
      <c r="A52" s="5" t="s">
        <v>604</v>
      </c>
      <c r="B52" s="14" t="s">
        <v>239</v>
      </c>
      <c r="C52" s="13" t="s">
        <v>350</v>
      </c>
      <c r="D52" s="4" t="s">
        <v>122</v>
      </c>
      <c r="E52" s="4" t="s">
        <v>294</v>
      </c>
      <c r="F52" s="12">
        <v>44</v>
      </c>
      <c r="G52" s="12"/>
      <c r="H52" s="9" t="str">
        <f t="shared" si="2"/>
        <v>No Value</v>
      </c>
      <c r="I52" s="12"/>
      <c r="J52" s="6"/>
      <c r="K52" s="4" t="s">
        <v>314</v>
      </c>
      <c r="L52" s="4" t="s">
        <v>605</v>
      </c>
      <c r="M52" s="27" t="str">
        <f t="shared" si="3"/>
        <v>storm_culvert_point_CULVT</v>
      </c>
      <c r="N52" s="27"/>
      <c r="O52" s="27" t="str">
        <f>CONCATENATE("''Level_Name'' = '",E52,"' AND ''Level'' ='",F52,"' AND ''RefName'' = '",A52,"'")</f>
        <v>''Level_Name'' = 'VA_SITE_CLVT' AND ''Level'' ='44' AND ''RefName'' = 'CULVT'</v>
      </c>
      <c r="U52" s="8" t="s">
        <v>705</v>
      </c>
      <c r="V52" s="2" t="s">
        <v>706</v>
      </c>
      <c r="W52" s="25" t="s">
        <v>712</v>
      </c>
      <c r="X52" s="25" t="s">
        <v>707</v>
      </c>
      <c r="Y52" s="26" t="s">
        <v>708</v>
      </c>
      <c r="Z52" s="26" t="s">
        <v>709</v>
      </c>
      <c r="AA52" s="26" t="s">
        <v>710</v>
      </c>
      <c r="AB52" s="26" t="s">
        <v>711</v>
      </c>
    </row>
    <row r="53" spans="1:28" ht="12.75" customHeight="1">
      <c r="A53" s="5" t="s">
        <v>5</v>
      </c>
      <c r="B53" s="13" t="s">
        <v>320</v>
      </c>
      <c r="C53" s="13" t="s">
        <v>350</v>
      </c>
      <c r="D53" s="5" t="s">
        <v>6</v>
      </c>
      <c r="E53" s="4" t="s">
        <v>278</v>
      </c>
      <c r="F53" s="6">
        <v>6</v>
      </c>
      <c r="G53" s="6">
        <v>6</v>
      </c>
      <c r="H53" s="9" t="str">
        <f t="shared" si="2"/>
        <v>LongDashed</v>
      </c>
      <c r="I53" s="6">
        <v>3</v>
      </c>
      <c r="J53" s="6">
        <v>0</v>
      </c>
      <c r="K53" s="5" t="s">
        <v>39</v>
      </c>
      <c r="L53" s="5" t="s">
        <v>30</v>
      </c>
      <c r="M53" s="27" t="str">
        <f t="shared" si="3"/>
        <v>vehicle_driveway_area_DA</v>
      </c>
      <c r="N53" s="27"/>
      <c r="O53" s="27" t="str">
        <f>IF(ISBLANK(A53),(CONCATENATE("''Level_Name'' = '",E53,"' AND ''Level'' = '",F53,"' AND ''Color'' = '",G53,"' AND ''Linetype'' = '",H53,"' AND ''LineWt''= '",J53,"'")),(CONCATENATE("''Level_Name'' = '",E53,"' AND ''Level'' = '",F53,"' AND ''Color'' = '",G53,"' AND ''Linetype'' = '",H53,"' AND ''LineWt''= '",J53,"' AND ''RefName'' = '",A53,"'")))</f>
        <v>''Level_Name'' = 'VA_SITE_DWAY' AND ''Level'' = '6' AND ''Color'' = '6' AND ''Linetype'' = 'LongDashed' AND ''LineWt''= '0' AND ''RefName'' = 'DA'</v>
      </c>
      <c r="P53" s="5"/>
      <c r="Q53" s="5"/>
      <c r="R53" s="5"/>
      <c r="S53" s="5"/>
      <c r="U53" s="8" t="s">
        <v>705</v>
      </c>
      <c r="V53" s="2" t="s">
        <v>706</v>
      </c>
      <c r="W53" s="25" t="s">
        <v>712</v>
      </c>
      <c r="X53" s="25" t="s">
        <v>707</v>
      </c>
      <c r="Y53" s="26" t="s">
        <v>708</v>
      </c>
      <c r="Z53" s="26" t="s">
        <v>709</v>
      </c>
      <c r="AA53" s="26" t="s">
        <v>710</v>
      </c>
      <c r="AB53" s="26" t="s">
        <v>711</v>
      </c>
    </row>
    <row r="54" spans="1:28" ht="12.75" customHeight="1">
      <c r="A54" s="5" t="s">
        <v>377</v>
      </c>
      <c r="B54" s="13" t="s">
        <v>320</v>
      </c>
      <c r="C54" s="13" t="s">
        <v>350</v>
      </c>
      <c r="D54" s="5" t="s">
        <v>378</v>
      </c>
      <c r="E54" s="4" t="s">
        <v>398</v>
      </c>
      <c r="F54" s="6">
        <v>26</v>
      </c>
      <c r="G54" s="6"/>
      <c r="H54" s="9" t="str">
        <f t="shared" si="2"/>
        <v>No Value</v>
      </c>
      <c r="I54" s="6"/>
      <c r="J54" s="6"/>
      <c r="K54" s="5" t="s">
        <v>262</v>
      </c>
      <c r="L54" s="8" t="s">
        <v>379</v>
      </c>
      <c r="M54" s="27" t="str">
        <f t="shared" si="3"/>
        <v>dam_area_DAM</v>
      </c>
      <c r="N54" s="27"/>
      <c r="O54" s="27" t="str">
        <f>CONCATENATE("''Level_Name'' = '",E54,"' AND ''Level'' ='",F54,"' AND ''RefName'' = '",A54,"'")</f>
        <v>''Level_Name'' = 'VA_UTIL_IRRI' AND ''Level'' ='26' AND ''RefName'' = 'DAM'</v>
      </c>
      <c r="P54" s="8"/>
      <c r="Q54" s="8"/>
      <c r="R54" s="8"/>
      <c r="S54" s="8"/>
      <c r="U54" s="8" t="s">
        <v>705</v>
      </c>
      <c r="V54" s="2" t="s">
        <v>706</v>
      </c>
      <c r="W54" s="25" t="s">
        <v>712</v>
      </c>
      <c r="X54" s="25" t="s">
        <v>707</v>
      </c>
      <c r="Y54" s="26" t="s">
        <v>708</v>
      </c>
      <c r="Z54" s="26" t="s">
        <v>709</v>
      </c>
      <c r="AA54" s="26" t="s">
        <v>710</v>
      </c>
      <c r="AB54" s="26" t="s">
        <v>711</v>
      </c>
    </row>
    <row r="55" spans="1:28" ht="12.75" customHeight="1">
      <c r="A55" s="5" t="s">
        <v>7</v>
      </c>
      <c r="B55" s="13" t="s">
        <v>320</v>
      </c>
      <c r="C55" s="13" t="s">
        <v>350</v>
      </c>
      <c r="D55" s="5" t="s">
        <v>8</v>
      </c>
      <c r="E55" s="4" t="s">
        <v>278</v>
      </c>
      <c r="F55" s="6">
        <v>6</v>
      </c>
      <c r="G55" s="6">
        <v>6</v>
      </c>
      <c r="H55" s="9" t="str">
        <f t="shared" si="2"/>
        <v>LongDashed</v>
      </c>
      <c r="I55" s="6">
        <v>3</v>
      </c>
      <c r="J55" s="6">
        <v>0</v>
      </c>
      <c r="K55" s="5" t="s">
        <v>39</v>
      </c>
      <c r="L55" s="5" t="s">
        <v>30</v>
      </c>
      <c r="M55" s="27" t="str">
        <f t="shared" si="3"/>
        <v>vehicle_driveway_area_DC</v>
      </c>
      <c r="N55" s="27"/>
      <c r="O55" s="27" t="str">
        <f t="shared" ref="O55:O63" si="9">IF(ISBLANK(A55),(CONCATENATE("''Level_Name'' = '",E55,"' AND ''Level'' = '",F55,"' AND ''Color'' = '",G55,"' AND ''Linetype'' = '",H55,"' AND ''LineWt''= '",J55,"'")),(CONCATENATE("''Level_Name'' = '",E55,"' AND ''Level'' = '",F55,"' AND ''Color'' = '",G55,"' AND ''Linetype'' = '",H55,"' AND ''LineWt''= '",J55,"' AND ''RefName'' = '",A55,"'")))</f>
        <v>''Level_Name'' = 'VA_SITE_DWAY' AND ''Level'' = '6' AND ''Color'' = '6' AND ''Linetype'' = 'LongDashed' AND ''LineWt''= '0' AND ''RefName'' = 'DC'</v>
      </c>
      <c r="P55" s="5"/>
      <c r="Q55" s="5"/>
      <c r="R55" s="5"/>
      <c r="S55" s="5"/>
      <c r="U55" s="8" t="s">
        <v>705</v>
      </c>
      <c r="V55" s="2" t="s">
        <v>706</v>
      </c>
      <c r="W55" s="25" t="s">
        <v>712</v>
      </c>
      <c r="X55" s="25" t="s">
        <v>707</v>
      </c>
      <c r="Y55" s="26" t="s">
        <v>708</v>
      </c>
      <c r="Z55" s="26" t="s">
        <v>709</v>
      </c>
      <c r="AA55" s="26" t="s">
        <v>710</v>
      </c>
      <c r="AB55" s="26" t="s">
        <v>711</v>
      </c>
    </row>
    <row r="56" spans="1:28" ht="12.75" customHeight="1">
      <c r="A56" s="5" t="s">
        <v>9</v>
      </c>
      <c r="B56" s="13" t="s">
        <v>320</v>
      </c>
      <c r="C56" s="13" t="s">
        <v>350</v>
      </c>
      <c r="D56" s="5" t="s">
        <v>10</v>
      </c>
      <c r="E56" s="4" t="s">
        <v>278</v>
      </c>
      <c r="F56" s="6">
        <v>6</v>
      </c>
      <c r="G56" s="6">
        <v>6</v>
      </c>
      <c r="H56" s="9" t="str">
        <f t="shared" si="2"/>
        <v>LongDashed</v>
      </c>
      <c r="I56" s="6">
        <v>3</v>
      </c>
      <c r="J56" s="6">
        <v>0</v>
      </c>
      <c r="K56" s="5" t="s">
        <v>39</v>
      </c>
      <c r="L56" s="5" t="s">
        <v>30</v>
      </c>
      <c r="M56" s="27" t="str">
        <f t="shared" si="3"/>
        <v>vehicle_driveway_area_DDT</v>
      </c>
      <c r="N56" s="27"/>
      <c r="O56" s="27" t="str">
        <f t="shared" si="9"/>
        <v>''Level_Name'' = 'VA_SITE_DWAY' AND ''Level'' = '6' AND ''Color'' = '6' AND ''Linetype'' = 'LongDashed' AND ''LineWt''= '0' AND ''RefName'' = 'DDT'</v>
      </c>
      <c r="P56" s="5"/>
      <c r="Q56" s="5"/>
      <c r="R56" s="5"/>
      <c r="S56" s="5"/>
      <c r="U56" s="8" t="s">
        <v>705</v>
      </c>
      <c r="V56" s="2" t="s">
        <v>706</v>
      </c>
      <c r="W56" s="25" t="s">
        <v>712</v>
      </c>
      <c r="X56" s="25" t="s">
        <v>707</v>
      </c>
      <c r="Y56" s="26" t="s">
        <v>708</v>
      </c>
      <c r="Z56" s="26" t="s">
        <v>709</v>
      </c>
      <c r="AA56" s="26" t="s">
        <v>710</v>
      </c>
      <c r="AB56" s="26" t="s">
        <v>711</v>
      </c>
    </row>
    <row r="57" spans="1:28" ht="12.75" customHeight="1">
      <c r="A57" s="5" t="s">
        <v>11</v>
      </c>
      <c r="B57" s="13" t="s">
        <v>320</v>
      </c>
      <c r="C57" s="13" t="s">
        <v>350</v>
      </c>
      <c r="D57" s="5" t="s">
        <v>107</v>
      </c>
      <c r="E57" s="4" t="s">
        <v>283</v>
      </c>
      <c r="F57" s="6">
        <v>12</v>
      </c>
      <c r="G57" s="6">
        <v>4</v>
      </c>
      <c r="H57" s="9" t="str">
        <f t="shared" si="2"/>
        <v>Solid</v>
      </c>
      <c r="I57" s="6">
        <v>0</v>
      </c>
      <c r="J57" s="6">
        <v>0</v>
      </c>
      <c r="K57" s="5" t="s">
        <v>41</v>
      </c>
      <c r="L57" s="5" t="s">
        <v>37</v>
      </c>
      <c r="M57" s="27" t="str">
        <f t="shared" si="3"/>
        <v>miscellaneous_feature_area_DECK</v>
      </c>
      <c r="N57" s="27"/>
      <c r="O57" s="27" t="str">
        <f t="shared" si="9"/>
        <v>''Level_Name'' = 'VA_SITE_PATI' AND ''Level'' = '12' AND ''Color'' = '4' AND ''Linetype'' = 'Solid' AND ''LineWt''= '0' AND ''RefName'' = 'DECK'</v>
      </c>
      <c r="P57" s="5"/>
      <c r="Q57" s="5"/>
      <c r="R57" s="5"/>
      <c r="S57" s="5"/>
      <c r="U57" s="8" t="s">
        <v>705</v>
      </c>
      <c r="V57" s="2" t="s">
        <v>706</v>
      </c>
      <c r="W57" s="25" t="s">
        <v>712</v>
      </c>
      <c r="X57" s="25" t="s">
        <v>707</v>
      </c>
      <c r="Y57" s="26" t="s">
        <v>708</v>
      </c>
      <c r="Z57" s="26" t="s">
        <v>709</v>
      </c>
      <c r="AA57" s="26" t="s">
        <v>710</v>
      </c>
      <c r="AB57" s="26" t="s">
        <v>711</v>
      </c>
    </row>
    <row r="58" spans="1:28" ht="12.75" customHeight="1">
      <c r="A58" s="4" t="s">
        <v>646</v>
      </c>
      <c r="B58" s="13" t="s">
        <v>320</v>
      </c>
      <c r="C58" s="4" t="s">
        <v>350</v>
      </c>
      <c r="D58" s="4" t="s">
        <v>264</v>
      </c>
      <c r="E58" s="4" t="s">
        <v>402</v>
      </c>
      <c r="F58" s="4">
        <v>31</v>
      </c>
      <c r="G58" s="4">
        <v>3</v>
      </c>
      <c r="H58" s="9" t="str">
        <f t="shared" si="2"/>
        <v>Solid</v>
      </c>
      <c r="I58" s="4">
        <v>0</v>
      </c>
      <c r="J58" s="4">
        <v>0</v>
      </c>
      <c r="K58" s="4" t="s">
        <v>262</v>
      </c>
      <c r="L58" s="4" t="s">
        <v>263</v>
      </c>
      <c r="M58" s="27" t="str">
        <f t="shared" si="3"/>
        <v>gravity_drain_area_DI</v>
      </c>
      <c r="N58" s="27"/>
      <c r="O58" s="27" t="str">
        <f t="shared" si="9"/>
        <v>''Level_Name'' = 'VA_UTIL_STRM' AND ''Level'' = '31' AND ''Color'' = '3' AND ''Linetype'' = 'Solid' AND ''LineWt''= '0' AND ''RefName'' = 'DI'</v>
      </c>
      <c r="U58" s="8" t="s">
        <v>705</v>
      </c>
      <c r="V58" s="2" t="s">
        <v>706</v>
      </c>
      <c r="W58" s="25" t="s">
        <v>712</v>
      </c>
      <c r="X58" s="25" t="s">
        <v>707</v>
      </c>
      <c r="Y58" s="26" t="s">
        <v>708</v>
      </c>
      <c r="Z58" s="26" t="s">
        <v>709</v>
      </c>
      <c r="AA58" s="26" t="s">
        <v>710</v>
      </c>
      <c r="AB58" s="26" t="s">
        <v>711</v>
      </c>
    </row>
    <row r="59" spans="1:28" s="8" customFormat="1" ht="12.75" customHeight="1">
      <c r="A59" s="5" t="s">
        <v>66</v>
      </c>
      <c r="B59" s="13" t="s">
        <v>320</v>
      </c>
      <c r="C59" s="13" t="s">
        <v>350</v>
      </c>
      <c r="D59" s="5" t="s">
        <v>104</v>
      </c>
      <c r="E59" s="4" t="s">
        <v>291</v>
      </c>
      <c r="F59" s="6">
        <v>16</v>
      </c>
      <c r="G59" s="6">
        <v>5</v>
      </c>
      <c r="H59" s="9" t="str">
        <f t="shared" si="2"/>
        <v>Solid</v>
      </c>
      <c r="I59" s="6">
        <v>0</v>
      </c>
      <c r="J59" s="6">
        <v>0</v>
      </c>
      <c r="K59" s="5" t="s">
        <v>209</v>
      </c>
      <c r="L59" s="8" t="s">
        <v>208</v>
      </c>
      <c r="M59" s="27" t="str">
        <f t="shared" si="3"/>
        <v>comm_antenna_area_DISH</v>
      </c>
      <c r="N59" s="27"/>
      <c r="O59" s="27" t="str">
        <f t="shared" si="9"/>
        <v>''Level_Name'' = 'VA_SITE_MISC' AND ''Level'' = '16' AND ''Color'' = '5' AND ''Linetype'' = 'Solid' AND ''LineWt''= '0' AND ''RefName'' = 'DISH'</v>
      </c>
      <c r="T59" s="4"/>
      <c r="U59" s="8" t="s">
        <v>705</v>
      </c>
      <c r="V59" s="2" t="s">
        <v>706</v>
      </c>
      <c r="W59" s="25" t="s">
        <v>712</v>
      </c>
      <c r="X59" s="25" t="s">
        <v>707</v>
      </c>
      <c r="Y59" s="26" t="s">
        <v>708</v>
      </c>
      <c r="Z59" s="26" t="s">
        <v>709</v>
      </c>
      <c r="AA59" s="26" t="s">
        <v>710</v>
      </c>
      <c r="AB59" s="26" t="s">
        <v>711</v>
      </c>
    </row>
    <row r="60" spans="1:28" s="8" customFormat="1" ht="12.75" customHeight="1">
      <c r="A60" s="5" t="s">
        <v>460</v>
      </c>
      <c r="B60" s="13" t="s">
        <v>320</v>
      </c>
      <c r="C60" s="13" t="s">
        <v>350</v>
      </c>
      <c r="D60" s="5" t="s">
        <v>461</v>
      </c>
      <c r="E60" s="4" t="s">
        <v>291</v>
      </c>
      <c r="F60" s="6">
        <v>16</v>
      </c>
      <c r="G60" s="6">
        <v>5</v>
      </c>
      <c r="H60" s="9" t="str">
        <f t="shared" si="2"/>
        <v>Solid</v>
      </c>
      <c r="I60" s="6">
        <v>0</v>
      </c>
      <c r="J60" s="6">
        <v>0</v>
      </c>
      <c r="K60" s="5" t="s">
        <v>416</v>
      </c>
      <c r="L60" s="8" t="s">
        <v>462</v>
      </c>
      <c r="M60" s="27" t="str">
        <f t="shared" si="3"/>
        <v>boating_area_DOCK</v>
      </c>
      <c r="N60" s="27"/>
      <c r="O60" s="27" t="str">
        <f t="shared" si="9"/>
        <v>''Level_Name'' = 'VA_SITE_MISC' AND ''Level'' = '16' AND ''Color'' = '5' AND ''Linetype'' = 'Solid' AND ''LineWt''= '0' AND ''RefName'' = 'DOCK'</v>
      </c>
      <c r="T60" s="4"/>
      <c r="U60" s="8" t="s">
        <v>705</v>
      </c>
      <c r="V60" s="2" t="s">
        <v>706</v>
      </c>
      <c r="W60" s="25" t="s">
        <v>712</v>
      </c>
      <c r="X60" s="25" t="s">
        <v>707</v>
      </c>
      <c r="Y60" s="26" t="s">
        <v>708</v>
      </c>
      <c r="Z60" s="26" t="s">
        <v>709</v>
      </c>
      <c r="AA60" s="26" t="s">
        <v>710</v>
      </c>
      <c r="AB60" s="26" t="s">
        <v>711</v>
      </c>
    </row>
    <row r="61" spans="1:28" ht="12.75" customHeight="1">
      <c r="A61" s="5" t="s">
        <v>520</v>
      </c>
      <c r="B61" s="13" t="s">
        <v>320</v>
      </c>
      <c r="C61" s="13" t="s">
        <v>350</v>
      </c>
      <c r="D61" s="5" t="s">
        <v>521</v>
      </c>
      <c r="E61" s="4" t="s">
        <v>291</v>
      </c>
      <c r="F61" s="6">
        <v>16</v>
      </c>
      <c r="G61" s="6">
        <v>5</v>
      </c>
      <c r="H61" s="9" t="str">
        <f t="shared" si="2"/>
        <v>Solid</v>
      </c>
      <c r="I61" s="6">
        <v>0</v>
      </c>
      <c r="J61" s="6">
        <v>0</v>
      </c>
      <c r="K61" s="8" t="s">
        <v>598</v>
      </c>
      <c r="L61" s="8" t="s">
        <v>547</v>
      </c>
      <c r="M61" s="27" t="str">
        <f t="shared" si="3"/>
        <v>drydock_area_DRYDOCK</v>
      </c>
      <c r="N61" s="27"/>
      <c r="O61" s="27" t="str">
        <f t="shared" si="9"/>
        <v>''Level_Name'' = 'VA_SITE_MISC' AND ''Level'' = '16' AND ''Color'' = '5' AND ''Linetype'' = 'Solid' AND ''LineWt''= '0' AND ''RefName'' = 'DRYDOCK'</v>
      </c>
      <c r="P61" s="8"/>
      <c r="Q61" s="8"/>
      <c r="R61" s="8"/>
      <c r="S61" s="8"/>
      <c r="U61" s="8" t="s">
        <v>705</v>
      </c>
      <c r="V61" s="2" t="s">
        <v>706</v>
      </c>
      <c r="W61" s="25" t="s">
        <v>712</v>
      </c>
      <c r="X61" s="25" t="s">
        <v>707</v>
      </c>
      <c r="Y61" s="26" t="s">
        <v>708</v>
      </c>
      <c r="Z61" s="26" t="s">
        <v>709</v>
      </c>
      <c r="AA61" s="26" t="s">
        <v>710</v>
      </c>
      <c r="AB61" s="26" t="s">
        <v>711</v>
      </c>
    </row>
    <row r="62" spans="1:28" ht="12.75" customHeight="1">
      <c r="A62" s="5" t="s">
        <v>67</v>
      </c>
      <c r="B62" s="13" t="s">
        <v>320</v>
      </c>
      <c r="C62" s="13" t="s">
        <v>350</v>
      </c>
      <c r="D62" s="5" t="s">
        <v>76</v>
      </c>
      <c r="E62" s="4" t="s">
        <v>291</v>
      </c>
      <c r="F62" s="7">
        <v>16</v>
      </c>
      <c r="G62" s="7">
        <v>5</v>
      </c>
      <c r="H62" s="9" t="str">
        <f t="shared" si="2"/>
        <v>Solid</v>
      </c>
      <c r="I62" s="7">
        <v>0</v>
      </c>
      <c r="J62" s="6">
        <v>0</v>
      </c>
      <c r="K62" s="4" t="s">
        <v>41</v>
      </c>
      <c r="L62" s="4" t="s">
        <v>37</v>
      </c>
      <c r="M62" s="27" t="str">
        <f t="shared" si="3"/>
        <v>miscellaneous_feature_area_EW</v>
      </c>
      <c r="N62" s="27"/>
      <c r="O62" s="27" t="str">
        <f t="shared" si="9"/>
        <v>''Level_Name'' = 'VA_SITE_MISC' AND ''Level'' = '16' AND ''Color'' = '5' AND ''Linetype'' = 'Solid' AND ''LineWt''= '0' AND ''RefName'' = 'EW'</v>
      </c>
      <c r="U62" s="8" t="s">
        <v>705</v>
      </c>
      <c r="V62" s="2" t="s">
        <v>706</v>
      </c>
      <c r="W62" s="25" t="s">
        <v>712</v>
      </c>
      <c r="X62" s="25" t="s">
        <v>707</v>
      </c>
      <c r="Y62" s="26" t="s">
        <v>708</v>
      </c>
      <c r="Z62" s="26" t="s">
        <v>709</v>
      </c>
      <c r="AA62" s="26" t="s">
        <v>710</v>
      </c>
      <c r="AB62" s="26" t="s">
        <v>711</v>
      </c>
    </row>
    <row r="63" spans="1:28" ht="12.75" customHeight="1">
      <c r="A63" s="5" t="s">
        <v>510</v>
      </c>
      <c r="B63" s="13" t="s">
        <v>320</v>
      </c>
      <c r="C63" s="13" t="s">
        <v>350</v>
      </c>
      <c r="D63" s="5" t="s">
        <v>512</v>
      </c>
      <c r="E63" s="4" t="s">
        <v>296</v>
      </c>
      <c r="F63" s="6">
        <v>30</v>
      </c>
      <c r="G63" s="6">
        <v>7</v>
      </c>
      <c r="H63" s="9" t="str">
        <f t="shared" si="2"/>
        <v>Solid</v>
      </c>
      <c r="I63" s="6">
        <v>0</v>
      </c>
      <c r="J63" s="6">
        <v>0</v>
      </c>
      <c r="K63" s="5" t="s">
        <v>416</v>
      </c>
      <c r="L63" s="5" t="s">
        <v>36</v>
      </c>
      <c r="M63" s="27" t="str">
        <f t="shared" si="3"/>
        <v>athletic_field_area_FBFLD</v>
      </c>
      <c r="N63" s="27"/>
      <c r="O63" s="27" t="str">
        <f t="shared" si="9"/>
        <v>''Level_Name'' = 'VA_SITE_SPRT' AND ''Level'' = '30' AND ''Color'' = '7' AND ''Linetype'' = 'Solid' AND ''LineWt''= '0' AND ''RefName'' = 'FBFLD'</v>
      </c>
      <c r="P63" s="5"/>
      <c r="Q63" s="5"/>
      <c r="R63" s="5"/>
      <c r="S63" s="5"/>
      <c r="U63" s="8" t="s">
        <v>705</v>
      </c>
      <c r="V63" s="2" t="s">
        <v>706</v>
      </c>
      <c r="W63" s="25" t="s">
        <v>712</v>
      </c>
      <c r="X63" s="25" t="s">
        <v>707</v>
      </c>
      <c r="Y63" s="26" t="s">
        <v>708</v>
      </c>
      <c r="Z63" s="26" t="s">
        <v>709</v>
      </c>
      <c r="AA63" s="26" t="s">
        <v>710</v>
      </c>
      <c r="AB63" s="26" t="s">
        <v>711</v>
      </c>
    </row>
    <row r="64" spans="1:28" ht="12.75" customHeight="1">
      <c r="A64" s="5" t="s">
        <v>80</v>
      </c>
      <c r="B64" s="14" t="s">
        <v>239</v>
      </c>
      <c r="C64" s="13" t="s">
        <v>350</v>
      </c>
      <c r="D64" s="5" t="s">
        <v>134</v>
      </c>
      <c r="E64" s="4" t="s">
        <v>397</v>
      </c>
      <c r="F64" s="7">
        <v>25</v>
      </c>
      <c r="G64" s="7"/>
      <c r="H64" s="9" t="str">
        <f t="shared" si="2"/>
        <v>No Value</v>
      </c>
      <c r="I64" s="7"/>
      <c r="J64" s="7"/>
      <c r="K64" s="5" t="s">
        <v>88</v>
      </c>
      <c r="L64" s="5" t="s">
        <v>89</v>
      </c>
      <c r="M64" s="27" t="str">
        <f t="shared" si="3"/>
        <v>water_hydrant_point_FHX</v>
      </c>
      <c r="N64" s="27"/>
      <c r="O64" s="27" t="str">
        <f>CONCATENATE("''Level_Name'' = '",E64,"' AND ''Level'' ='",F64,"' AND ''RefName'' = '",A64,"'")</f>
        <v>''Level_Name'' = 'VA_UTIL_WATR' AND ''Level'' ='25' AND ''RefName'' = 'FHX'</v>
      </c>
      <c r="P64" s="5"/>
      <c r="Q64" s="5"/>
      <c r="R64" s="5"/>
      <c r="S64" s="5"/>
      <c r="U64" s="8" t="s">
        <v>705</v>
      </c>
      <c r="V64" s="2" t="s">
        <v>706</v>
      </c>
      <c r="W64" s="25" t="s">
        <v>712</v>
      </c>
      <c r="X64" s="25" t="s">
        <v>707</v>
      </c>
      <c r="Y64" s="26" t="s">
        <v>708</v>
      </c>
      <c r="Z64" s="26" t="s">
        <v>709</v>
      </c>
      <c r="AA64" s="26" t="s">
        <v>710</v>
      </c>
      <c r="AB64" s="26" t="s">
        <v>711</v>
      </c>
    </row>
    <row r="65" spans="1:28" ht="12.75" customHeight="1">
      <c r="A65" s="4" t="s">
        <v>532</v>
      </c>
      <c r="B65" s="3" t="s">
        <v>320</v>
      </c>
      <c r="C65" s="13" t="s">
        <v>350</v>
      </c>
      <c r="D65" s="8" t="s">
        <v>533</v>
      </c>
      <c r="E65" s="4" t="s">
        <v>408</v>
      </c>
      <c r="F65" s="9">
        <v>41</v>
      </c>
      <c r="G65" s="9">
        <v>1</v>
      </c>
      <c r="H65" s="9" t="str">
        <f t="shared" si="2"/>
        <v>Medium-Dashed Dot Dot</v>
      </c>
      <c r="I65" s="3">
        <v>6</v>
      </c>
      <c r="J65" s="6">
        <v>1</v>
      </c>
      <c r="K65" s="4" t="s">
        <v>418</v>
      </c>
      <c r="L65" s="4" t="s">
        <v>177</v>
      </c>
      <c r="M65" s="27" t="str">
        <f t="shared" si="3"/>
        <v>surface_water_body_area_FLOODED</v>
      </c>
      <c r="N65" s="27"/>
      <c r="O65" s="27" t="str">
        <f>IF(ISBLANK(A65),(CONCATENATE("''Level_Name'' = '",E65,"' AND ''Level'' = '",F65,"' AND ''Color'' = '",G65,"' AND ''Linetype'' = '",H65,"' AND ''LineWt''= '",J65,"'")),(CONCATENATE("''Level_Name'' = '",E65,"' AND ''Level'' = '",F65,"' AND ''Color'' = '",G65,"' AND ''Linetype'' = '",H65,"' AND ''LineWt''= '",J65,"' AND ''RefName'' = '",A65,"'")))</f>
        <v>''Level_Name'' = 'VA_SITE_WATR' AND ''Level'' = '41' AND ''Color'' = '1' AND ''Linetype'' = 'Medium-Dashed Dot Dot' AND ''LineWt''= '1' AND ''RefName'' = 'FLOODED'</v>
      </c>
      <c r="U65" s="8" t="s">
        <v>705</v>
      </c>
      <c r="V65" s="2" t="s">
        <v>706</v>
      </c>
      <c r="W65" s="25" t="s">
        <v>712</v>
      </c>
      <c r="X65" s="25" t="s">
        <v>707</v>
      </c>
      <c r="Y65" s="26" t="s">
        <v>708</v>
      </c>
      <c r="Z65" s="26" t="s">
        <v>709</v>
      </c>
      <c r="AA65" s="26" t="s">
        <v>710</v>
      </c>
      <c r="AB65" s="26" t="s">
        <v>711</v>
      </c>
    </row>
    <row r="66" spans="1:28" ht="12.75" customHeight="1">
      <c r="A66" s="5" t="s">
        <v>246</v>
      </c>
      <c r="B66" s="13" t="s">
        <v>320</v>
      </c>
      <c r="C66" s="13" t="s">
        <v>350</v>
      </c>
      <c r="D66" s="5" t="s">
        <v>214</v>
      </c>
      <c r="E66" s="4" t="s">
        <v>284</v>
      </c>
      <c r="F66" s="7">
        <v>13</v>
      </c>
      <c r="G66" s="7">
        <v>4</v>
      </c>
      <c r="H66" s="9" t="str">
        <f t="shared" si="2"/>
        <v>LongDashed</v>
      </c>
      <c r="I66" s="7">
        <v>3</v>
      </c>
      <c r="J66" s="7">
        <v>2</v>
      </c>
      <c r="K66" s="4" t="s">
        <v>323</v>
      </c>
      <c r="L66" s="4" t="s">
        <v>34</v>
      </c>
      <c r="M66" s="27" t="str">
        <f t="shared" si="3"/>
        <v>slab_area_FOUND</v>
      </c>
      <c r="N66" s="27"/>
      <c r="O66" s="27" t="str">
        <f>IF(ISBLANK(A66),(CONCATENATE("''Level_Name'' = '",E66,"' AND ''Level'' = '",F66,"' AND ''Color'' = '",G66,"' AND ''Linetype'' = '",H66,"' AND ''LineWt''= '",J66,"'")),(CONCATENATE("''Level_Name'' = '",E66,"' AND ''Level'' = '",F66,"' AND ''Color'' = '",G66,"' AND ''Linetype'' = '",H66,"' AND ''LineWt''= '",J66,"' AND ''RefName'' = '",A66,"'")))</f>
        <v>''Level_Name'' = 'VA_BLDG_BLDG' AND ''Level'' = '13' AND ''Color'' = '4' AND ''Linetype'' = 'LongDashed' AND ''LineWt''= '2' AND ''RefName'' = 'FOUND'</v>
      </c>
      <c r="U66" s="8" t="s">
        <v>705</v>
      </c>
      <c r="V66" s="2" t="s">
        <v>706</v>
      </c>
      <c r="W66" s="25" t="s">
        <v>712</v>
      </c>
      <c r="X66" s="25" t="s">
        <v>707</v>
      </c>
      <c r="Y66" s="26" t="s">
        <v>708</v>
      </c>
      <c r="Z66" s="26" t="s">
        <v>709</v>
      </c>
      <c r="AA66" s="26" t="s">
        <v>710</v>
      </c>
      <c r="AB66" s="26" t="s">
        <v>711</v>
      </c>
    </row>
    <row r="67" spans="1:28" ht="12.75" customHeight="1">
      <c r="A67" s="5" t="s">
        <v>81</v>
      </c>
      <c r="B67" s="14" t="s">
        <v>239</v>
      </c>
      <c r="C67" s="13" t="s">
        <v>350</v>
      </c>
      <c r="D67" s="5" t="s">
        <v>136</v>
      </c>
      <c r="E67" s="4" t="s">
        <v>405</v>
      </c>
      <c r="F67" s="7">
        <v>38</v>
      </c>
      <c r="G67" s="7"/>
      <c r="H67" s="9" t="str">
        <f t="shared" ref="H67:H130" si="10">IF(ISBLANK(I67),"No Value",IF(I67=0,"Solid",IF(I67=1,"Dotted",IF(I67=2,"Medium-Dashed",IF(I67=3,"LongDashed",IF(I67=4,"LongDashed Dot Dot",IF(I67=6,"Medium-Dashed Dot Dot",IF(I67=7,"Solid Medium-Dashed" ))))))))</f>
        <v>No Value</v>
      </c>
      <c r="I67" s="7"/>
      <c r="J67" s="7"/>
      <c r="K67" s="4" t="s">
        <v>41</v>
      </c>
      <c r="L67" s="5" t="s">
        <v>508</v>
      </c>
      <c r="M67" s="27" t="str">
        <f t="shared" ref="M67:M130" si="11">IF(ISBLANK(A67),L67, CONCATENATE(L67,"_",A67))</f>
        <v>general_improvement_feat_point_FP</v>
      </c>
      <c r="N67" s="27"/>
      <c r="O67" s="27" t="str">
        <f>CONCATENATE("''Level_Name'' = '",E67,"' AND ''Level'' ='",F67,"' AND ''RefName'' = '",A67,"'")</f>
        <v>''Level_Name'' = 'VA_SITE_FLAG' AND ''Level'' ='38' AND ''RefName'' = 'FP'</v>
      </c>
      <c r="P67" s="5"/>
      <c r="Q67" s="5"/>
      <c r="R67" s="5"/>
      <c r="S67" s="5"/>
      <c r="U67" s="8" t="s">
        <v>705</v>
      </c>
      <c r="V67" s="2" t="s">
        <v>706</v>
      </c>
      <c r="W67" s="25" t="s">
        <v>712</v>
      </c>
      <c r="X67" s="25" t="s">
        <v>707</v>
      </c>
      <c r="Y67" s="26" t="s">
        <v>708</v>
      </c>
      <c r="Z67" s="26" t="s">
        <v>709</v>
      </c>
      <c r="AA67" s="26" t="s">
        <v>710</v>
      </c>
      <c r="AB67" s="26" t="s">
        <v>711</v>
      </c>
    </row>
    <row r="68" spans="1:28" ht="12.75" customHeight="1">
      <c r="A68" s="5" t="s">
        <v>148</v>
      </c>
      <c r="B68" s="13" t="s">
        <v>320</v>
      </c>
      <c r="C68" s="13" t="s">
        <v>350</v>
      </c>
      <c r="D68" s="5" t="s">
        <v>149</v>
      </c>
      <c r="E68" s="4" t="s">
        <v>293</v>
      </c>
      <c r="F68" s="6">
        <v>35</v>
      </c>
      <c r="G68" s="7">
        <v>2</v>
      </c>
      <c r="H68" s="9" t="str">
        <f t="shared" si="10"/>
        <v>Solid</v>
      </c>
      <c r="I68" s="7">
        <v>0</v>
      </c>
      <c r="J68" s="6">
        <v>0</v>
      </c>
      <c r="K68" s="4" t="s">
        <v>416</v>
      </c>
      <c r="L68" s="5" t="s">
        <v>150</v>
      </c>
      <c r="M68" s="27" t="str">
        <f t="shared" si="11"/>
        <v>golf_course_fairway_area_FW</v>
      </c>
      <c r="N68" s="27"/>
      <c r="O68" s="27" t="str">
        <f>IF(ISBLANK(A68),(CONCATENATE("''Level_Name'' = '",E68,"' AND ''Level'' = '",F68,"' AND ''Color'' = '",G68,"' AND ''Linetype'' = '",H68,"' AND ''LineWt''= '",J68,"'")),(CONCATENATE("''Level_Name'' = '",E68,"' AND ''Level'' = '",F68,"' AND ''Color'' = '",G68,"' AND ''Linetype'' = '",H68,"' AND ''LineWt''= '",J68,"' AND ''RefName'' = '",A68,"'")))</f>
        <v>''Level_Name'' = 'VA_SITE_GOLF' AND ''Level'' = '35' AND ''Color'' = '2' AND ''Linetype'' = 'Solid' AND ''LineWt''= '0' AND ''RefName'' = 'FW'</v>
      </c>
      <c r="P68" s="5"/>
      <c r="Q68" s="5"/>
      <c r="R68" s="5"/>
      <c r="S68" s="5"/>
      <c r="U68" s="8" t="s">
        <v>705</v>
      </c>
      <c r="V68" s="2" t="s">
        <v>706</v>
      </c>
      <c r="W68" s="25" t="s">
        <v>712</v>
      </c>
      <c r="X68" s="25" t="s">
        <v>707</v>
      </c>
      <c r="Y68" s="26" t="s">
        <v>708</v>
      </c>
      <c r="Z68" s="26" t="s">
        <v>709</v>
      </c>
      <c r="AA68" s="26" t="s">
        <v>710</v>
      </c>
      <c r="AB68" s="26" t="s">
        <v>711</v>
      </c>
    </row>
    <row r="69" spans="1:28" ht="12.75" customHeight="1">
      <c r="A69" s="5" t="s">
        <v>602</v>
      </c>
      <c r="B69" s="14" t="s">
        <v>239</v>
      </c>
      <c r="C69" s="13" t="s">
        <v>350</v>
      </c>
      <c r="D69" s="2" t="s">
        <v>603</v>
      </c>
      <c r="E69" s="4" t="s">
        <v>396</v>
      </c>
      <c r="F69" s="3">
        <v>24</v>
      </c>
      <c r="G69" s="3"/>
      <c r="H69" s="9" t="str">
        <f t="shared" si="10"/>
        <v>No Value</v>
      </c>
      <c r="I69" s="3"/>
      <c r="J69" s="3"/>
      <c r="K69" s="2" t="s">
        <v>42</v>
      </c>
      <c r="L69" s="5" t="s">
        <v>507</v>
      </c>
      <c r="M69" s="27" t="str">
        <f t="shared" si="11"/>
        <v>ut_undefined_feature_point_GATEV</v>
      </c>
      <c r="N69" s="27"/>
      <c r="O69" s="27" t="str">
        <f>CONCATENATE("''Level_Name'' = '",E69,"' AND ''Level'' ='",F69,"' AND ''RefName'' = '",A69,"'")</f>
        <v>''Level_Name'' = 'VA_UTIL_MANH' AND ''Level'' ='24' AND ''RefName'' = 'GATEV'</v>
      </c>
      <c r="P69" s="5"/>
      <c r="Q69" s="5"/>
      <c r="R69" s="5"/>
      <c r="S69" s="5"/>
      <c r="U69" s="8" t="s">
        <v>705</v>
      </c>
      <c r="V69" s="2" t="s">
        <v>706</v>
      </c>
      <c r="W69" s="25" t="s">
        <v>712</v>
      </c>
      <c r="X69" s="25" t="s">
        <v>707</v>
      </c>
      <c r="Y69" s="26" t="s">
        <v>708</v>
      </c>
      <c r="Z69" s="26" t="s">
        <v>709</v>
      </c>
      <c r="AA69" s="26" t="s">
        <v>710</v>
      </c>
      <c r="AB69" s="26" t="s">
        <v>711</v>
      </c>
    </row>
    <row r="70" spans="1:28" ht="12.75" customHeight="1">
      <c r="A70" s="5" t="s">
        <v>422</v>
      </c>
      <c r="B70" s="13" t="s">
        <v>320</v>
      </c>
      <c r="C70" s="13" t="s">
        <v>350</v>
      </c>
      <c r="D70" s="5" t="s">
        <v>423</v>
      </c>
      <c r="E70" s="4" t="s">
        <v>293</v>
      </c>
      <c r="F70" s="6">
        <v>35</v>
      </c>
      <c r="G70" s="6">
        <v>2</v>
      </c>
      <c r="H70" s="9" t="str">
        <f t="shared" si="10"/>
        <v>Solid</v>
      </c>
      <c r="I70" s="6">
        <v>0</v>
      </c>
      <c r="J70" s="6">
        <v>0</v>
      </c>
      <c r="K70" s="4" t="s">
        <v>416</v>
      </c>
      <c r="L70" s="4" t="s">
        <v>421</v>
      </c>
      <c r="M70" s="27" t="str">
        <f t="shared" si="11"/>
        <v>golf_course_area_GOLF</v>
      </c>
      <c r="N70" s="27"/>
      <c r="O70" s="27" t="str">
        <f>IF(ISBLANK(A70),(CONCATENATE("''Level_Name'' = '",E70,"' AND ''Level'' = '",F70,"' AND ''Color'' = '",G70,"' AND ''Linetype'' = '",H70,"' AND ''LineWt''= '",J70,"'")),(CONCATENATE("''Level_Name'' = '",E70,"' AND ''Level'' = '",F70,"' AND ''Color'' = '",G70,"' AND ''Linetype'' = '",H70,"' AND ''LineWt''= '",J70,"' AND ''RefName'' = '",A70,"'")))</f>
        <v>''Level_Name'' = 'VA_SITE_GOLF' AND ''Level'' = '35' AND ''Color'' = '2' AND ''Linetype'' = 'Solid' AND ''LineWt''= '0' AND ''RefName'' = 'GOLF'</v>
      </c>
      <c r="U70" s="8" t="s">
        <v>705</v>
      </c>
      <c r="V70" s="2" t="s">
        <v>706</v>
      </c>
      <c r="W70" s="25" t="s">
        <v>712</v>
      </c>
      <c r="X70" s="25" t="s">
        <v>707</v>
      </c>
      <c r="Y70" s="26" t="s">
        <v>708</v>
      </c>
      <c r="Z70" s="26" t="s">
        <v>709</v>
      </c>
      <c r="AA70" s="26" t="s">
        <v>710</v>
      </c>
      <c r="AB70" s="26" t="s">
        <v>711</v>
      </c>
    </row>
    <row r="71" spans="1:28" ht="12.75" customHeight="1">
      <c r="A71" s="5" t="s">
        <v>43</v>
      </c>
      <c r="B71" s="14" t="s">
        <v>239</v>
      </c>
      <c r="C71" s="13" t="s">
        <v>350</v>
      </c>
      <c r="D71" s="5" t="s">
        <v>127</v>
      </c>
      <c r="E71" s="4" t="s">
        <v>405</v>
      </c>
      <c r="F71" s="7">
        <v>38</v>
      </c>
      <c r="G71" s="7"/>
      <c r="H71" s="9" t="str">
        <f t="shared" si="10"/>
        <v>No Value</v>
      </c>
      <c r="I71" s="7"/>
      <c r="J71" s="7"/>
      <c r="K71" s="5" t="s">
        <v>41</v>
      </c>
      <c r="L71" s="5" t="s">
        <v>508</v>
      </c>
      <c r="M71" s="27" t="str">
        <f t="shared" si="11"/>
        <v>general_improvement_feat_point_GP</v>
      </c>
      <c r="N71" s="27"/>
      <c r="O71" s="27" t="str">
        <f>CONCATENATE("''Level_Name'' = '",E71,"' AND ''Level'' ='",F71,"' AND ''RefName'' = '",A71,"'")</f>
        <v>''Level_Name'' = 'VA_SITE_FLAG' AND ''Level'' ='38' AND ''RefName'' = 'GP'</v>
      </c>
      <c r="P71" s="5"/>
      <c r="Q71" s="5"/>
      <c r="R71" s="5"/>
      <c r="S71" s="5"/>
      <c r="U71" s="8" t="s">
        <v>705</v>
      </c>
      <c r="V71" s="2" t="s">
        <v>706</v>
      </c>
      <c r="W71" s="25" t="s">
        <v>712</v>
      </c>
      <c r="X71" s="25" t="s">
        <v>707</v>
      </c>
      <c r="Y71" s="26" t="s">
        <v>708</v>
      </c>
      <c r="Z71" s="26" t="s">
        <v>709</v>
      </c>
      <c r="AA71" s="26" t="s">
        <v>710</v>
      </c>
      <c r="AB71" s="26" t="s">
        <v>711</v>
      </c>
    </row>
    <row r="72" spans="1:28" ht="12.75" customHeight="1">
      <c r="A72" s="2" t="s">
        <v>170</v>
      </c>
      <c r="B72" s="3" t="s">
        <v>320</v>
      </c>
      <c r="C72" s="13" t="s">
        <v>352</v>
      </c>
      <c r="D72" s="8" t="s">
        <v>172</v>
      </c>
      <c r="E72" s="4" t="s">
        <v>407</v>
      </c>
      <c r="F72" s="9">
        <v>40</v>
      </c>
      <c r="G72" s="9">
        <v>2</v>
      </c>
      <c r="H72" s="9" t="str">
        <f t="shared" si="10"/>
        <v>LongDashed</v>
      </c>
      <c r="I72" s="9">
        <v>3</v>
      </c>
      <c r="J72" s="6">
        <v>0</v>
      </c>
      <c r="K72" s="8" t="s">
        <v>582</v>
      </c>
      <c r="L72" s="8" t="s">
        <v>184</v>
      </c>
      <c r="M72" s="27" t="str">
        <f t="shared" si="11"/>
        <v>flora_species_area_GRC</v>
      </c>
      <c r="N72" s="27"/>
      <c r="O72" s="27" t="str">
        <f>IF(ISBLANK(A72),(CONCATENATE("''Level_Name'' = '",E72,"' AND ''Level'' = '",F72,"' AND ''Color'' = '",G72,"' AND ''Linetype'' = '",H72,"' AND ''LineWt''= '",J72,"'")),(CONCATENATE("''Level_Name'' = '",E72,"' AND ''Level'' = '",F72,"' AND ''Color'' = '",G72,"' AND ''Linetype'' = '",H72,"' AND ''LineWt''= '",J72,"' AND ''RefName'' = '",A72,"'")))</f>
        <v>''Level_Name'' = 'VA_SITE_BRUS' AND ''Level'' = '40' AND ''Color'' = '2' AND ''Linetype'' = 'LongDashed' AND ''LineWt''= '0' AND ''RefName'' = 'GRC'</v>
      </c>
      <c r="P72" s="8"/>
      <c r="Q72" s="8"/>
      <c r="R72" s="8"/>
      <c r="S72" s="8"/>
      <c r="U72" s="8" t="s">
        <v>705</v>
      </c>
      <c r="V72" s="2" t="s">
        <v>706</v>
      </c>
      <c r="W72" s="25" t="s">
        <v>712</v>
      </c>
      <c r="X72" s="25" t="s">
        <v>707</v>
      </c>
      <c r="Y72" s="26" t="s">
        <v>708</v>
      </c>
      <c r="Z72" s="26" t="s">
        <v>709</v>
      </c>
      <c r="AA72" s="26" t="s">
        <v>710</v>
      </c>
      <c r="AB72" s="26" t="s">
        <v>711</v>
      </c>
    </row>
    <row r="73" spans="1:28" s="17" customFormat="1" ht="12.75" customHeight="1">
      <c r="A73" s="23" t="s">
        <v>650</v>
      </c>
      <c r="B73" s="50" t="s">
        <v>320</v>
      </c>
      <c r="C73" s="50" t="s">
        <v>350</v>
      </c>
      <c r="D73" s="23" t="s">
        <v>33</v>
      </c>
      <c r="E73" s="21" t="s">
        <v>284</v>
      </c>
      <c r="F73" s="64">
        <v>13</v>
      </c>
      <c r="G73" s="64">
        <v>4</v>
      </c>
      <c r="H73" s="9" t="str">
        <f t="shared" si="10"/>
        <v>Solid</v>
      </c>
      <c r="I73" s="64">
        <v>0</v>
      </c>
      <c r="J73" s="64">
        <v>2</v>
      </c>
      <c r="K73" s="21" t="s">
        <v>323</v>
      </c>
      <c r="L73" s="23" t="s">
        <v>110</v>
      </c>
      <c r="M73" s="27" t="str">
        <f t="shared" si="11"/>
        <v>structure_existing_area_GREENHOUSE</v>
      </c>
      <c r="N73" s="27"/>
      <c r="O73" s="27" t="str">
        <f>IF(ISBLANK(A73),(CONCATENATE("''Level_Name'' = '",E73,"' AND ''Level'' = '",F73,"' AND ''Color'' = '",G73,"' AND ''Linetype'' = '",H73,"' AND ''LineWt''= '",J73,"'")),(CONCATENATE("''Level_Name'' = '",E73,"' AND ''Level'' = '",F73,"' AND ''Color'' = '",G73,"' AND ''Linetype'' = '",H73,"' AND ''LineWt''= '",J73,"' AND ''RefName'' = '",A73,"'")))</f>
        <v>''Level_Name'' = 'VA_BLDG_BLDG' AND ''Level'' = '13' AND ''Color'' = '4' AND ''Linetype'' = 'Solid' AND ''LineWt''= '2' AND ''RefName'' = 'GREENHOUSE'</v>
      </c>
      <c r="P73" s="23"/>
      <c r="Q73" s="23"/>
      <c r="R73" s="23"/>
      <c r="S73" s="23"/>
      <c r="T73" s="21"/>
      <c r="U73" s="8" t="s">
        <v>705</v>
      </c>
      <c r="V73" s="2" t="s">
        <v>706</v>
      </c>
      <c r="W73" s="25" t="s">
        <v>712</v>
      </c>
      <c r="X73" s="25" t="s">
        <v>707</v>
      </c>
      <c r="Y73" s="26" t="s">
        <v>708</v>
      </c>
      <c r="Z73" s="26" t="s">
        <v>709</v>
      </c>
      <c r="AA73" s="26" t="s">
        <v>710</v>
      </c>
      <c r="AB73" s="26" t="s">
        <v>711</v>
      </c>
    </row>
    <row r="74" spans="1:28" ht="12.75" customHeight="1">
      <c r="A74" s="5" t="s">
        <v>151</v>
      </c>
      <c r="B74" s="13" t="s">
        <v>320</v>
      </c>
      <c r="C74" s="13" t="s">
        <v>350</v>
      </c>
      <c r="D74" s="5" t="s">
        <v>152</v>
      </c>
      <c r="E74" s="4" t="s">
        <v>293</v>
      </c>
      <c r="F74" s="6">
        <v>35</v>
      </c>
      <c r="G74" s="6">
        <v>2</v>
      </c>
      <c r="H74" s="9" t="str">
        <f t="shared" si="10"/>
        <v>Solid</v>
      </c>
      <c r="I74" s="6">
        <v>0</v>
      </c>
      <c r="J74" s="6">
        <v>0</v>
      </c>
      <c r="K74" s="4" t="s">
        <v>416</v>
      </c>
      <c r="L74" s="5" t="s">
        <v>153</v>
      </c>
      <c r="M74" s="27" t="str">
        <f t="shared" si="11"/>
        <v>golf_course_putting_green_area_GRN</v>
      </c>
      <c r="N74" s="27"/>
      <c r="O74" s="27" t="str">
        <f>IF(ISBLANK(A74),(CONCATENATE("''Level_Name'' = '",E74,"' AND ''Level'' = '",F74,"' AND ''Color'' = '",G74,"' AND ''Linetype'' = '",H74,"' AND ''LineWt''= '",J74,"'")),(CONCATENATE("''Level_Name'' = '",E74,"' AND ''Level'' = '",F74,"' AND ''Color'' = '",G74,"' AND ''Linetype'' = '",H74,"' AND ''LineWt''= '",J74,"' AND ''RefName'' = '",A74,"'")))</f>
        <v>''Level_Name'' = 'VA_SITE_GOLF' AND ''Level'' = '35' AND ''Color'' = '2' AND ''Linetype'' = 'Solid' AND ''LineWt''= '0' AND ''RefName'' = 'GRN'</v>
      </c>
      <c r="P74" s="23"/>
      <c r="Q74" s="23"/>
      <c r="R74" s="23"/>
      <c r="S74" s="23"/>
      <c r="T74" s="21"/>
      <c r="U74" s="8" t="s">
        <v>705</v>
      </c>
      <c r="V74" s="2" t="s">
        <v>706</v>
      </c>
      <c r="W74" s="25" t="s">
        <v>712</v>
      </c>
      <c r="X74" s="25" t="s">
        <v>707</v>
      </c>
      <c r="Y74" s="26" t="s">
        <v>708</v>
      </c>
      <c r="Z74" s="26" t="s">
        <v>709</v>
      </c>
      <c r="AA74" s="26" t="s">
        <v>710</v>
      </c>
      <c r="AB74" s="26" t="s">
        <v>711</v>
      </c>
    </row>
    <row r="75" spans="1:28" ht="12.75" customHeight="1">
      <c r="A75" s="5" t="s">
        <v>82</v>
      </c>
      <c r="B75" s="14" t="s">
        <v>239</v>
      </c>
      <c r="C75" s="13" t="s">
        <v>350</v>
      </c>
      <c r="D75" s="5" t="s">
        <v>132</v>
      </c>
      <c r="E75" s="4" t="s">
        <v>404</v>
      </c>
      <c r="F75" s="7">
        <v>33</v>
      </c>
      <c r="G75" s="7"/>
      <c r="H75" s="9" t="str">
        <f t="shared" si="10"/>
        <v>No Value</v>
      </c>
      <c r="I75" s="7"/>
      <c r="J75" s="7"/>
      <c r="K75" s="4" t="s">
        <v>42</v>
      </c>
      <c r="L75" s="4" t="s">
        <v>90</v>
      </c>
      <c r="M75" s="27" t="str">
        <f t="shared" si="11"/>
        <v>utility_pole_guy_point_GUY</v>
      </c>
      <c r="N75" s="27"/>
      <c r="O75" s="27" t="str">
        <f>CONCATENATE("''Level_Name'' = '",E75,"' AND ''Level'' ='",F75,"' AND ''RefName'' = '",A75,"'")</f>
        <v>''Level_Name'' = 'VA_SITE_GUYW' AND ''Level'' ='33' AND ''RefName'' = 'GUY'</v>
      </c>
      <c r="U75" s="8" t="s">
        <v>705</v>
      </c>
      <c r="V75" s="2" t="s">
        <v>706</v>
      </c>
      <c r="W75" s="25" t="s">
        <v>712</v>
      </c>
      <c r="X75" s="25" t="s">
        <v>707</v>
      </c>
      <c r="Y75" s="26" t="s">
        <v>708</v>
      </c>
      <c r="Z75" s="26" t="s">
        <v>709</v>
      </c>
      <c r="AA75" s="26" t="s">
        <v>710</v>
      </c>
      <c r="AB75" s="26" t="s">
        <v>711</v>
      </c>
    </row>
    <row r="76" spans="1:28" ht="12.75" customHeight="1">
      <c r="A76" s="5" t="s">
        <v>232</v>
      </c>
      <c r="B76" s="13" t="s">
        <v>320</v>
      </c>
      <c r="C76" s="13" t="s">
        <v>350</v>
      </c>
      <c r="D76" s="5" t="s">
        <v>233</v>
      </c>
      <c r="E76" s="4" t="s">
        <v>291</v>
      </c>
      <c r="F76" s="6">
        <v>16</v>
      </c>
      <c r="G76" s="6">
        <v>5</v>
      </c>
      <c r="H76" s="9" t="str">
        <f t="shared" si="10"/>
        <v>Solid</v>
      </c>
      <c r="I76" s="6">
        <v>0</v>
      </c>
      <c r="J76" s="6">
        <v>0</v>
      </c>
      <c r="K76" s="5" t="s">
        <v>265</v>
      </c>
      <c r="L76" s="5" t="s">
        <v>267</v>
      </c>
      <c r="M76" s="27" t="str">
        <f t="shared" si="11"/>
        <v>land_cover_area_GVL</v>
      </c>
      <c r="N76" s="27"/>
      <c r="O76" s="27" t="str">
        <f>IF(ISBLANK(A76),(CONCATENATE("''Level_Name'' = '",E76,"' AND ''Level'' = '",F76,"' AND ''Color'' = '",G76,"' AND ''Linetype'' = '",H76,"' AND ''LineWt''= '",J76,"'")),(CONCATENATE("''Level_Name'' = '",E76,"' AND ''Level'' = '",F76,"' AND ''Color'' = '",G76,"' AND ''Linetype'' = '",H76,"' AND ''LineWt''= '",J76,"' AND ''RefName'' = '",A76,"'")))</f>
        <v>''Level_Name'' = 'VA_SITE_MISC' AND ''Level'' = '16' AND ''Color'' = '5' AND ''Linetype'' = 'Solid' AND ''LineWt''= '0' AND ''RefName'' = 'GVL'</v>
      </c>
      <c r="P76" s="5"/>
      <c r="Q76" s="5"/>
      <c r="R76" s="5"/>
      <c r="S76" s="5"/>
      <c r="U76" s="8" t="s">
        <v>705</v>
      </c>
      <c r="V76" s="2" t="s">
        <v>706</v>
      </c>
      <c r="W76" s="25" t="s">
        <v>712</v>
      </c>
      <c r="X76" s="25" t="s">
        <v>707</v>
      </c>
      <c r="Y76" s="26" t="s">
        <v>708</v>
      </c>
      <c r="Z76" s="26" t="s">
        <v>709</v>
      </c>
      <c r="AA76" s="26" t="s">
        <v>710</v>
      </c>
      <c r="AB76" s="26" t="s">
        <v>711</v>
      </c>
    </row>
    <row r="77" spans="1:28" ht="12.75" customHeight="1">
      <c r="A77" s="2" t="s">
        <v>185</v>
      </c>
      <c r="B77" s="3" t="s">
        <v>320</v>
      </c>
      <c r="C77" s="13" t="s">
        <v>352</v>
      </c>
      <c r="D77" s="8" t="s">
        <v>186</v>
      </c>
      <c r="E77" s="4" t="s">
        <v>407</v>
      </c>
      <c r="F77" s="9">
        <v>40</v>
      </c>
      <c r="G77" s="9">
        <v>2</v>
      </c>
      <c r="H77" s="9" t="str">
        <f t="shared" si="10"/>
        <v>LongDashed</v>
      </c>
      <c r="I77" s="9">
        <v>3</v>
      </c>
      <c r="J77" s="6">
        <v>0</v>
      </c>
      <c r="K77" s="8" t="s">
        <v>582</v>
      </c>
      <c r="L77" s="8" t="s">
        <v>184</v>
      </c>
      <c r="M77" s="27" t="str">
        <f t="shared" si="11"/>
        <v>flora_species_area_H</v>
      </c>
      <c r="N77" s="27"/>
      <c r="O77" s="27" t="str">
        <f>IF(ISBLANK(A77),(CONCATENATE("''Level_Name'' = '",E77,"' AND ''Level'' = '",F77,"' AND ''Color'' = '",G77,"' AND ''Linetype'' = '",H77,"' AND ''LineWt''= '",J77,"'")),(CONCATENATE("''Level_Name'' = '",E77,"' AND ''Level'' = '",F77,"' AND ''Color'' = '",G77,"' AND ''Linetype'' = '",H77,"' AND ''LineWt''= '",J77,"' AND ''RefName'' = '",A77,"'")))</f>
        <v>''Level_Name'' = 'VA_SITE_BRUS' AND ''Level'' = '40' AND ''Color'' = '2' AND ''Linetype'' = 'LongDashed' AND ''LineWt''= '0' AND ''RefName'' = 'H'</v>
      </c>
      <c r="P77" s="8"/>
      <c r="Q77" s="8"/>
      <c r="R77" s="8"/>
      <c r="S77" s="8"/>
      <c r="U77" s="8" t="s">
        <v>705</v>
      </c>
      <c r="V77" s="2" t="s">
        <v>706</v>
      </c>
      <c r="W77" s="25" t="s">
        <v>712</v>
      </c>
      <c r="X77" s="25" t="s">
        <v>707</v>
      </c>
      <c r="Y77" s="26" t="s">
        <v>708</v>
      </c>
      <c r="Z77" s="26" t="s">
        <v>709</v>
      </c>
      <c r="AA77" s="26" t="s">
        <v>710</v>
      </c>
      <c r="AB77" s="26" t="s">
        <v>711</v>
      </c>
    </row>
    <row r="78" spans="1:28" ht="12.75" customHeight="1">
      <c r="A78" s="16" t="s">
        <v>68</v>
      </c>
      <c r="B78" s="13" t="s">
        <v>320</v>
      </c>
      <c r="C78" s="13" t="s">
        <v>350</v>
      </c>
      <c r="D78" s="5" t="s">
        <v>106</v>
      </c>
      <c r="E78" s="4" t="s">
        <v>296</v>
      </c>
      <c r="F78" s="6">
        <v>30</v>
      </c>
      <c r="G78" s="6">
        <v>7</v>
      </c>
      <c r="H78" s="9" t="str">
        <f t="shared" si="10"/>
        <v>Solid</v>
      </c>
      <c r="I78" s="6">
        <v>0</v>
      </c>
      <c r="J78" s="6">
        <v>0</v>
      </c>
      <c r="K78" s="5" t="s">
        <v>416</v>
      </c>
      <c r="L78" s="5" t="s">
        <v>36</v>
      </c>
      <c r="M78" s="27" t="str">
        <f t="shared" si="11"/>
        <v>athletic_field_area_HORSESHOES</v>
      </c>
      <c r="N78" s="27"/>
      <c r="O78" s="27" t="str">
        <f>IF(ISBLANK(A78),(CONCATENATE("''Level_Name'' = '",E78,"' AND ''Level'' = '",F78,"' AND ''Color'' = '",G78,"' AND ''Linetype'' = '",H78,"' AND ''LineWt''= '",J78,"'")),(CONCATENATE("''Level_Name'' = '",E78,"' AND ''Level'' = '",F78,"' AND ''Color'' = '",G78,"' AND ''Linetype'' = '",H78,"' AND ''LineWt''= '",J78,"' AND ''RefName'' = '",A78,"'")))</f>
        <v>''Level_Name'' = 'VA_SITE_SPRT' AND ''Level'' = '30' AND ''Color'' = '7' AND ''Linetype'' = 'Solid' AND ''LineWt''= '0' AND ''RefName'' = 'HORSESHOES'</v>
      </c>
      <c r="P78" s="5"/>
      <c r="Q78" s="5"/>
      <c r="R78" s="5"/>
      <c r="S78" s="5"/>
      <c r="U78" s="8" t="s">
        <v>705</v>
      </c>
      <c r="V78" s="2" t="s">
        <v>706</v>
      </c>
      <c r="W78" s="25" t="s">
        <v>712</v>
      </c>
      <c r="X78" s="25" t="s">
        <v>707</v>
      </c>
      <c r="Y78" s="26" t="s">
        <v>708</v>
      </c>
      <c r="Z78" s="26" t="s">
        <v>709</v>
      </c>
      <c r="AA78" s="26" t="s">
        <v>710</v>
      </c>
      <c r="AB78" s="26" t="s">
        <v>711</v>
      </c>
    </row>
    <row r="79" spans="1:28" ht="12.75" customHeight="1">
      <c r="A79" s="5" t="s">
        <v>44</v>
      </c>
      <c r="B79" s="14" t="s">
        <v>239</v>
      </c>
      <c r="C79" s="13" t="s">
        <v>350</v>
      </c>
      <c r="D79" s="5" t="s">
        <v>133</v>
      </c>
      <c r="E79" s="4" t="s">
        <v>402</v>
      </c>
      <c r="F79" s="7">
        <v>31</v>
      </c>
      <c r="G79" s="7"/>
      <c r="H79" s="9" t="str">
        <f t="shared" si="10"/>
        <v>No Value</v>
      </c>
      <c r="I79" s="7"/>
      <c r="J79" s="7"/>
      <c r="K79" s="4" t="s">
        <v>314</v>
      </c>
      <c r="L79" s="5" t="s">
        <v>59</v>
      </c>
      <c r="M79" s="27" t="str">
        <f t="shared" si="11"/>
        <v>storm_sewer_inlet_point_INLETX</v>
      </c>
      <c r="N79" s="27"/>
      <c r="O79" s="27" t="str">
        <f>CONCATENATE("''Level_Name'' = '",E79,"' AND ''Level'' ='",F79,"' AND ''RefName'' = '",A79,"'")</f>
        <v>''Level_Name'' = 'VA_UTIL_STRM' AND ''Level'' ='31' AND ''RefName'' = 'INLETX'</v>
      </c>
      <c r="P79" s="5"/>
      <c r="Q79" s="5"/>
      <c r="R79" s="5"/>
      <c r="S79" s="5"/>
      <c r="U79" s="8" t="s">
        <v>705</v>
      </c>
      <c r="V79" s="2" t="s">
        <v>706</v>
      </c>
      <c r="W79" s="25" t="s">
        <v>712</v>
      </c>
      <c r="X79" s="25" t="s">
        <v>707</v>
      </c>
      <c r="Y79" s="26" t="s">
        <v>708</v>
      </c>
      <c r="Z79" s="26" t="s">
        <v>709</v>
      </c>
      <c r="AA79" s="26" t="s">
        <v>710</v>
      </c>
      <c r="AB79" s="26" t="s">
        <v>711</v>
      </c>
    </row>
    <row r="80" spans="1:28" ht="12.75" customHeight="1">
      <c r="A80" s="4" t="s">
        <v>669</v>
      </c>
      <c r="B80" s="3" t="s">
        <v>320</v>
      </c>
      <c r="C80" s="13" t="s">
        <v>350</v>
      </c>
      <c r="D80" s="8" t="s">
        <v>667</v>
      </c>
      <c r="E80" s="4" t="s">
        <v>408</v>
      </c>
      <c r="F80" s="9">
        <v>41</v>
      </c>
      <c r="G80" s="9">
        <v>1</v>
      </c>
      <c r="H80" s="9" t="b">
        <f t="shared" si="10"/>
        <v>0</v>
      </c>
      <c r="I80" s="15" t="s">
        <v>420</v>
      </c>
      <c r="J80" s="6">
        <v>1</v>
      </c>
      <c r="K80" s="5" t="s">
        <v>583</v>
      </c>
      <c r="L80" s="4" t="s">
        <v>668</v>
      </c>
      <c r="M80" s="27" t="str">
        <f t="shared" si="11"/>
        <v>island_area_IS</v>
      </c>
      <c r="N80" s="27"/>
      <c r="O80" s="27" t="str">
        <f t="shared" ref="O80:O86" si="12">IF(ISBLANK(A80),(CONCATENATE("''Level_Name'' = '",E80,"' AND ''Level'' = '",F80,"' AND ''Color'' = '",G80,"' AND ''Linetype'' = '",H80,"' AND ''LineWt''= '",J80,"'")),(CONCATENATE("''Level_Name'' = '",E80,"' AND ''Level'' = '",F80,"' AND ''Color'' = '",G80,"' AND ''Linetype'' = '",H80,"' AND ''LineWt''= '",J80,"' AND ''RefName'' = '",A80,"'")))</f>
        <v>''Level_Name'' = 'VA_SITE_WATR' AND ''Level'' = '41' AND ''Color'' = '1' AND ''Linetype'' = 'FALSE' AND ''LineWt''= '1' AND ''RefName'' = 'IS'</v>
      </c>
      <c r="T80" s="4" t="s">
        <v>531</v>
      </c>
      <c r="U80" s="8" t="s">
        <v>705</v>
      </c>
      <c r="V80" s="2" t="s">
        <v>706</v>
      </c>
      <c r="W80" s="25" t="s">
        <v>712</v>
      </c>
      <c r="X80" s="25" t="s">
        <v>707</v>
      </c>
      <c r="Y80" s="26" t="s">
        <v>708</v>
      </c>
      <c r="Z80" s="26" t="s">
        <v>709</v>
      </c>
      <c r="AA80" s="26" t="s">
        <v>710</v>
      </c>
      <c r="AB80" s="26" t="s">
        <v>711</v>
      </c>
    </row>
    <row r="81" spans="1:28" ht="12.75" customHeight="1">
      <c r="A81" s="5" t="s">
        <v>215</v>
      </c>
      <c r="B81" s="14" t="s">
        <v>239</v>
      </c>
      <c r="C81" s="13" t="s">
        <v>350</v>
      </c>
      <c r="D81" s="5" t="s">
        <v>216</v>
      </c>
      <c r="E81" s="4" t="s">
        <v>289</v>
      </c>
      <c r="F81" s="6">
        <v>21</v>
      </c>
      <c r="G81" s="6">
        <v>5</v>
      </c>
      <c r="H81" s="9" t="str">
        <f t="shared" si="10"/>
        <v>Solid</v>
      </c>
      <c r="I81" s="6">
        <v>0</v>
      </c>
      <c r="J81" s="6">
        <v>0</v>
      </c>
      <c r="K81" s="5" t="s">
        <v>39</v>
      </c>
      <c r="L81" s="5" t="s">
        <v>95</v>
      </c>
      <c r="M81" s="27" t="str">
        <f t="shared" si="11"/>
        <v>road_feature_point_JB</v>
      </c>
      <c r="N81" s="27"/>
      <c r="O81" s="27" t="str">
        <f t="shared" si="12"/>
        <v>''Level_Name'' = 'VA_SITE_WALL' AND ''Level'' = '21' AND ''Color'' = '5' AND ''Linetype'' = 'Solid' AND ''LineWt''= '0' AND ''RefName'' = 'JB'</v>
      </c>
      <c r="P81" s="5"/>
      <c r="Q81" s="5"/>
      <c r="R81" s="5"/>
      <c r="S81" s="5"/>
      <c r="U81" s="8" t="s">
        <v>705</v>
      </c>
      <c r="V81" s="2" t="s">
        <v>706</v>
      </c>
      <c r="W81" s="25" t="s">
        <v>712</v>
      </c>
      <c r="X81" s="25" t="s">
        <v>707</v>
      </c>
      <c r="Y81" s="26" t="s">
        <v>708</v>
      </c>
      <c r="Z81" s="26" t="s">
        <v>709</v>
      </c>
      <c r="AA81" s="26" t="s">
        <v>710</v>
      </c>
      <c r="AB81" s="26" t="s">
        <v>711</v>
      </c>
    </row>
    <row r="82" spans="1:28" ht="12.75" customHeight="1">
      <c r="A82" s="5" t="s">
        <v>638</v>
      </c>
      <c r="B82" s="13" t="s">
        <v>320</v>
      </c>
      <c r="C82" s="13" t="s">
        <v>350</v>
      </c>
      <c r="D82" s="5" t="s">
        <v>640</v>
      </c>
      <c r="E82" s="4" t="s">
        <v>291</v>
      </c>
      <c r="F82" s="6">
        <v>16</v>
      </c>
      <c r="G82" s="6">
        <v>5</v>
      </c>
      <c r="H82" s="9" t="str">
        <f t="shared" si="10"/>
        <v>Solid</v>
      </c>
      <c r="I82" s="6">
        <v>0</v>
      </c>
      <c r="J82" s="6">
        <v>0</v>
      </c>
      <c r="K82" s="8" t="s">
        <v>598</v>
      </c>
      <c r="L82" s="5" t="s">
        <v>639</v>
      </c>
      <c r="M82" s="27" t="str">
        <f t="shared" si="11"/>
        <v>jetty_area_JETTY</v>
      </c>
      <c r="N82" s="27"/>
      <c r="O82" s="27" t="str">
        <f t="shared" si="12"/>
        <v>''Level_Name'' = 'VA_SITE_MISC' AND ''Level'' = '16' AND ''Color'' = '5' AND ''Linetype'' = 'Solid' AND ''LineWt''= '0' AND ''RefName'' = 'JETTY'</v>
      </c>
      <c r="P82" s="5"/>
      <c r="Q82" s="5"/>
      <c r="R82" s="5"/>
      <c r="S82" s="5"/>
      <c r="T82" s="42" t="s">
        <v>641</v>
      </c>
      <c r="U82" s="8" t="s">
        <v>705</v>
      </c>
      <c r="V82" s="2" t="s">
        <v>706</v>
      </c>
      <c r="W82" s="25" t="s">
        <v>712</v>
      </c>
      <c r="X82" s="25" t="s">
        <v>707</v>
      </c>
      <c r="Y82" s="26" t="s">
        <v>708</v>
      </c>
      <c r="Z82" s="26" t="s">
        <v>709</v>
      </c>
      <c r="AA82" s="26" t="s">
        <v>710</v>
      </c>
      <c r="AB82" s="26" t="s">
        <v>711</v>
      </c>
    </row>
    <row r="83" spans="1:28" ht="12.75" customHeight="1">
      <c r="A83" s="5" t="s">
        <v>217</v>
      </c>
      <c r="B83" s="13" t="s">
        <v>320</v>
      </c>
      <c r="C83" s="3" t="s">
        <v>541</v>
      </c>
      <c r="D83" s="5" t="s">
        <v>218</v>
      </c>
      <c r="E83" s="4" t="s">
        <v>283</v>
      </c>
      <c r="F83" s="6">
        <v>12</v>
      </c>
      <c r="G83" s="6">
        <v>4</v>
      </c>
      <c r="H83" s="9" t="str">
        <f t="shared" si="10"/>
        <v>Solid</v>
      </c>
      <c r="I83" s="6">
        <v>0</v>
      </c>
      <c r="J83" s="6">
        <v>0</v>
      </c>
      <c r="K83" s="4" t="s">
        <v>323</v>
      </c>
      <c r="L83" s="4" t="s">
        <v>138</v>
      </c>
      <c r="M83" s="27" t="str">
        <f t="shared" si="11"/>
        <v>canopy_pavilion_area_LAT</v>
      </c>
      <c r="N83" s="27"/>
      <c r="O83" s="27" t="str">
        <f t="shared" si="12"/>
        <v>''Level_Name'' = 'VA_SITE_PATI' AND ''Level'' = '12' AND ''Color'' = '4' AND ''Linetype'' = 'Solid' AND ''LineWt''= '0' AND ''RefName'' = 'LAT'</v>
      </c>
      <c r="T83" s="4" t="s">
        <v>360</v>
      </c>
      <c r="U83" s="8" t="s">
        <v>705</v>
      </c>
      <c r="V83" s="2" t="s">
        <v>706</v>
      </c>
      <c r="W83" s="25" t="s">
        <v>712</v>
      </c>
      <c r="X83" s="25" t="s">
        <v>707</v>
      </c>
      <c r="Y83" s="26" t="s">
        <v>708</v>
      </c>
      <c r="Z83" s="26" t="s">
        <v>709</v>
      </c>
      <c r="AA83" s="26" t="s">
        <v>710</v>
      </c>
      <c r="AB83" s="26" t="s">
        <v>711</v>
      </c>
    </row>
    <row r="84" spans="1:28" ht="12.75" customHeight="1">
      <c r="A84" s="5" t="s">
        <v>219</v>
      </c>
      <c r="B84" s="13" t="s">
        <v>320</v>
      </c>
      <c r="C84" s="13" t="s">
        <v>350</v>
      </c>
      <c r="D84" s="5" t="s">
        <v>220</v>
      </c>
      <c r="E84" s="4" t="s">
        <v>291</v>
      </c>
      <c r="F84" s="6">
        <v>16</v>
      </c>
      <c r="G84" s="6">
        <v>5</v>
      </c>
      <c r="H84" s="9" t="str">
        <f t="shared" si="10"/>
        <v>Solid</v>
      </c>
      <c r="I84" s="6">
        <v>0</v>
      </c>
      <c r="J84" s="6">
        <v>0</v>
      </c>
      <c r="K84" s="5" t="s">
        <v>41</v>
      </c>
      <c r="L84" s="5" t="s">
        <v>37</v>
      </c>
      <c r="M84" s="27" t="str">
        <f t="shared" si="11"/>
        <v>miscellaneous_feature_area_LDK</v>
      </c>
      <c r="N84" s="27"/>
      <c r="O84" s="27" t="str">
        <f t="shared" si="12"/>
        <v>''Level_Name'' = 'VA_SITE_MISC' AND ''Level'' = '16' AND ''Color'' = '5' AND ''Linetype'' = 'Solid' AND ''LineWt''= '0' AND ''RefName'' = 'LDK'</v>
      </c>
      <c r="P84" s="5"/>
      <c r="Q84" s="5"/>
      <c r="R84" s="5"/>
      <c r="S84" s="5"/>
      <c r="U84" s="8" t="s">
        <v>705</v>
      </c>
      <c r="V84" s="2" t="s">
        <v>706</v>
      </c>
      <c r="W84" s="25" t="s">
        <v>712</v>
      </c>
      <c r="X84" s="25" t="s">
        <v>707</v>
      </c>
      <c r="Y84" s="26" t="s">
        <v>708</v>
      </c>
      <c r="Z84" s="26" t="s">
        <v>709</v>
      </c>
      <c r="AA84" s="26" t="s">
        <v>710</v>
      </c>
      <c r="AB84" s="26" t="s">
        <v>711</v>
      </c>
    </row>
    <row r="85" spans="1:28" ht="12.75" customHeight="1">
      <c r="A85" s="5" t="s">
        <v>372</v>
      </c>
      <c r="B85" s="13" t="s">
        <v>320</v>
      </c>
      <c r="C85" s="13" t="s">
        <v>350</v>
      </c>
      <c r="D85" s="5" t="s">
        <v>371</v>
      </c>
      <c r="E85" s="4" t="s">
        <v>398</v>
      </c>
      <c r="F85" s="7">
        <v>26</v>
      </c>
      <c r="G85" s="7">
        <v>7</v>
      </c>
      <c r="H85" s="9" t="str">
        <f t="shared" si="10"/>
        <v>No Value</v>
      </c>
      <c r="I85" s="7"/>
      <c r="J85" s="6"/>
      <c r="K85" s="4" t="s">
        <v>262</v>
      </c>
      <c r="L85" s="4" t="s">
        <v>373</v>
      </c>
      <c r="M85" s="27" t="str">
        <f t="shared" si="11"/>
        <v>levee_berm_area_LEVEE</v>
      </c>
      <c r="N85" s="27"/>
      <c r="O85" s="27" t="str">
        <f t="shared" si="12"/>
        <v>''Level_Name'' = 'VA_UTIL_IRRI' AND ''Level'' = '26' AND ''Color'' = '7' AND ''Linetype'' = 'No Value' AND ''LineWt''= '' AND ''RefName'' = 'LEVEE'</v>
      </c>
      <c r="U85" s="8" t="s">
        <v>705</v>
      </c>
      <c r="V85" s="2" t="s">
        <v>706</v>
      </c>
      <c r="W85" s="25" t="s">
        <v>712</v>
      </c>
      <c r="X85" s="25" t="s">
        <v>707</v>
      </c>
      <c r="Y85" s="26" t="s">
        <v>708</v>
      </c>
      <c r="Z85" s="26" t="s">
        <v>709</v>
      </c>
      <c r="AA85" s="26" t="s">
        <v>710</v>
      </c>
      <c r="AB85" s="26" t="s">
        <v>711</v>
      </c>
    </row>
    <row r="86" spans="1:28" ht="12.75" customHeight="1">
      <c r="A86" s="5" t="s">
        <v>484</v>
      </c>
      <c r="B86" s="13" t="s">
        <v>320</v>
      </c>
      <c r="C86" s="13" t="s">
        <v>350</v>
      </c>
      <c r="D86" s="5" t="s">
        <v>485</v>
      </c>
      <c r="E86" s="4" t="s">
        <v>291</v>
      </c>
      <c r="F86" s="6">
        <v>16</v>
      </c>
      <c r="G86" s="6">
        <v>5</v>
      </c>
      <c r="H86" s="9" t="str">
        <f t="shared" si="10"/>
        <v>Solid</v>
      </c>
      <c r="I86" s="6">
        <v>0</v>
      </c>
      <c r="J86" s="6">
        <v>0</v>
      </c>
      <c r="K86" s="5" t="s">
        <v>482</v>
      </c>
      <c r="L86" s="5" t="s">
        <v>483</v>
      </c>
      <c r="M86" s="27" t="str">
        <f t="shared" si="11"/>
        <v>solid_waste_landfill_area_LF</v>
      </c>
      <c r="N86" s="27"/>
      <c r="O86" s="27" t="str">
        <f t="shared" si="12"/>
        <v>''Level_Name'' = 'VA_SITE_MISC' AND ''Level'' = '16' AND ''Color'' = '5' AND ''Linetype'' = 'Solid' AND ''LineWt''= '0' AND ''RefName'' = 'LF'</v>
      </c>
      <c r="P86" s="5"/>
      <c r="Q86" s="5"/>
      <c r="R86" s="5"/>
      <c r="S86" s="5"/>
      <c r="U86" s="8" t="s">
        <v>705</v>
      </c>
      <c r="V86" s="2" t="s">
        <v>706</v>
      </c>
      <c r="W86" s="25" t="s">
        <v>712</v>
      </c>
      <c r="X86" s="25" t="s">
        <v>707</v>
      </c>
      <c r="Y86" s="26" t="s">
        <v>708</v>
      </c>
      <c r="Z86" s="26" t="s">
        <v>709</v>
      </c>
      <c r="AA86" s="26" t="s">
        <v>710</v>
      </c>
      <c r="AB86" s="26" t="s">
        <v>711</v>
      </c>
    </row>
    <row r="87" spans="1:28" ht="12.75" customHeight="1">
      <c r="A87" s="5" t="s">
        <v>45</v>
      </c>
      <c r="B87" s="14" t="s">
        <v>239</v>
      </c>
      <c r="C87" s="13" t="s">
        <v>350</v>
      </c>
      <c r="D87" s="5" t="s">
        <v>129</v>
      </c>
      <c r="E87" s="4" t="s">
        <v>401</v>
      </c>
      <c r="F87" s="7">
        <v>29</v>
      </c>
      <c r="G87" s="7"/>
      <c r="H87" s="9" t="str">
        <f t="shared" si="10"/>
        <v>No Value</v>
      </c>
      <c r="I87" s="7"/>
      <c r="J87" s="7"/>
      <c r="K87" s="5" t="s">
        <v>585</v>
      </c>
      <c r="L87" s="5" t="s">
        <v>60</v>
      </c>
      <c r="M87" s="27" t="str">
        <f t="shared" si="11"/>
        <v>exterior_lighting_point_LIGHT</v>
      </c>
      <c r="N87" s="27"/>
      <c r="O87" s="27" t="str">
        <f>CONCATENATE("''Level_Name'' = '",E87,"' AND ''Level'' ='",F87,"' AND ''RefName'' = '",A87,"'")</f>
        <v>''Level_Name'' = 'VA_UTIL_LITP' AND ''Level'' ='29' AND ''RefName'' = 'LIGHT'</v>
      </c>
      <c r="P87" s="5"/>
      <c r="Q87" s="5"/>
      <c r="R87" s="5"/>
      <c r="S87" s="5"/>
      <c r="U87" s="8" t="s">
        <v>705</v>
      </c>
      <c r="V87" s="2" t="s">
        <v>706</v>
      </c>
      <c r="W87" s="25" t="s">
        <v>712</v>
      </c>
      <c r="X87" s="25" t="s">
        <v>707</v>
      </c>
      <c r="Y87" s="26" t="s">
        <v>708</v>
      </c>
      <c r="Z87" s="26" t="s">
        <v>709</v>
      </c>
      <c r="AA87" s="26" t="s">
        <v>710</v>
      </c>
      <c r="AB87" s="26" t="s">
        <v>711</v>
      </c>
    </row>
    <row r="88" spans="1:28" ht="12.75" customHeight="1">
      <c r="A88" s="5" t="s">
        <v>46</v>
      </c>
      <c r="B88" s="14" t="s">
        <v>239</v>
      </c>
      <c r="C88" s="13" t="s">
        <v>350</v>
      </c>
      <c r="D88" s="5" t="s">
        <v>63</v>
      </c>
      <c r="E88" s="4" t="s">
        <v>291</v>
      </c>
      <c r="F88" s="7">
        <v>16</v>
      </c>
      <c r="G88" s="7"/>
      <c r="H88" s="9" t="str">
        <f t="shared" si="10"/>
        <v>No Value</v>
      </c>
      <c r="I88" s="7"/>
      <c r="J88" s="7"/>
      <c r="K88" s="4" t="s">
        <v>413</v>
      </c>
      <c r="L88" s="5" t="s">
        <v>125</v>
      </c>
      <c r="M88" s="27" t="str">
        <f t="shared" si="11"/>
        <v>undefined_mapping_feature_point_LO</v>
      </c>
      <c r="N88" s="27"/>
      <c r="O88" s="27" t="str">
        <f>CONCATENATE("''Level_Name'' = '",E88,"' AND ''Level'' ='",F88,"' AND ''RefName'' = '",A88,"'")</f>
        <v>''Level_Name'' = 'VA_SITE_MISC' AND ''Level'' ='16' AND ''RefName'' = 'LO'</v>
      </c>
      <c r="P88" s="5"/>
      <c r="Q88" s="5"/>
      <c r="R88" s="5"/>
      <c r="S88" s="5"/>
      <c r="U88" s="8" t="s">
        <v>705</v>
      </c>
      <c r="V88" s="2" t="s">
        <v>706</v>
      </c>
      <c r="W88" s="25" t="s">
        <v>712</v>
      </c>
      <c r="X88" s="25" t="s">
        <v>707</v>
      </c>
      <c r="Y88" s="26" t="s">
        <v>708</v>
      </c>
      <c r="Z88" s="26" t="s">
        <v>709</v>
      </c>
      <c r="AA88" s="26" t="s">
        <v>710</v>
      </c>
      <c r="AB88" s="26" t="s">
        <v>711</v>
      </c>
    </row>
    <row r="89" spans="1:28" ht="12.75" customHeight="1">
      <c r="A89" s="5" t="s">
        <v>464</v>
      </c>
      <c r="B89" s="13" t="s">
        <v>320</v>
      </c>
      <c r="C89" s="13" t="s">
        <v>350</v>
      </c>
      <c r="D89" s="5" t="s">
        <v>465</v>
      </c>
      <c r="E89" s="4" t="s">
        <v>291</v>
      </c>
      <c r="F89" s="6">
        <v>16</v>
      </c>
      <c r="G89" s="6">
        <v>5</v>
      </c>
      <c r="H89" s="9" t="str">
        <f t="shared" si="10"/>
        <v>Solid</v>
      </c>
      <c r="I89" s="6">
        <v>0</v>
      </c>
      <c r="J89" s="6">
        <v>0</v>
      </c>
      <c r="K89" s="5" t="s">
        <v>265</v>
      </c>
      <c r="L89" s="5" t="s">
        <v>267</v>
      </c>
      <c r="M89" s="27" t="str">
        <f t="shared" si="11"/>
        <v>land_cover_area_LS</v>
      </c>
      <c r="N89" s="27"/>
      <c r="O89" s="27" t="str">
        <f>IF(ISBLANK(A89),(CONCATENATE("''Level_Name'' = '",E89,"' AND ''Level'' = '",F89,"' AND ''Color'' = '",G89,"' AND ''Linetype'' = '",H89,"' AND ''LineWt''= '",J89,"'")),(CONCATENATE("''Level_Name'' = '",E89,"' AND ''Level'' = '",F89,"' AND ''Color'' = '",G89,"' AND ''Linetype'' = '",H89,"' AND ''LineWt''= '",J89,"' AND ''RefName'' = '",A89,"'")))</f>
        <v>''Level_Name'' = 'VA_SITE_MISC' AND ''Level'' = '16' AND ''Color'' = '5' AND ''Linetype'' = 'Solid' AND ''LineWt''= '0' AND ''RefName'' = 'LS'</v>
      </c>
      <c r="P89" s="5"/>
      <c r="Q89" s="5"/>
      <c r="R89" s="5"/>
      <c r="S89" s="5"/>
      <c r="U89" s="8" t="s">
        <v>705</v>
      </c>
      <c r="V89" s="2" t="s">
        <v>706</v>
      </c>
      <c r="W89" s="25" t="s">
        <v>712</v>
      </c>
      <c r="X89" s="25" t="s">
        <v>707</v>
      </c>
      <c r="Y89" s="26" t="s">
        <v>708</v>
      </c>
      <c r="Z89" s="26" t="s">
        <v>709</v>
      </c>
      <c r="AA89" s="26" t="s">
        <v>710</v>
      </c>
      <c r="AB89" s="26" t="s">
        <v>711</v>
      </c>
    </row>
    <row r="90" spans="1:28" ht="12.75" customHeight="1">
      <c r="A90" s="5" t="s">
        <v>221</v>
      </c>
      <c r="B90" s="13" t="s">
        <v>320</v>
      </c>
      <c r="C90" s="13" t="s">
        <v>350</v>
      </c>
      <c r="D90" s="5" t="s">
        <v>222</v>
      </c>
      <c r="E90" s="4" t="s">
        <v>284</v>
      </c>
      <c r="F90" s="6">
        <v>13</v>
      </c>
      <c r="G90" s="6">
        <v>4</v>
      </c>
      <c r="H90" s="9" t="str">
        <f t="shared" si="10"/>
        <v>Solid</v>
      </c>
      <c r="I90" s="6">
        <v>0</v>
      </c>
      <c r="J90" s="6">
        <v>2</v>
      </c>
      <c r="K90" s="4" t="s">
        <v>323</v>
      </c>
      <c r="L90" s="5" t="s">
        <v>110</v>
      </c>
      <c r="M90" s="27" t="str">
        <f t="shared" si="11"/>
        <v>structure_existing_area_MBH</v>
      </c>
      <c r="N90" s="27"/>
      <c r="O90" s="27" t="str">
        <f>IF(ISBLANK(A90),(CONCATENATE("''Level_Name'' = '",E90,"' AND ''Level'' = '",F90,"' AND ''Color'' = '",G90,"' AND ''Linetype'' = '",H90,"' AND ''LineWt''= '",J90,"'")),(CONCATENATE("''Level_Name'' = '",E90,"' AND ''Level'' = '",F90,"' AND ''Color'' = '",G90,"' AND ''Linetype'' = '",H90,"' AND ''LineWt''= '",J90,"' AND ''RefName'' = '",A90,"'")))</f>
        <v>''Level_Name'' = 'VA_BLDG_BLDG' AND ''Level'' = '13' AND ''Color'' = '4' AND ''Linetype'' = 'Solid' AND ''LineWt''= '2' AND ''RefName'' = 'MBH'</v>
      </c>
      <c r="P90" s="5"/>
      <c r="Q90" s="5"/>
      <c r="R90" s="5"/>
      <c r="S90" s="5"/>
      <c r="U90" s="8" t="s">
        <v>705</v>
      </c>
      <c r="V90" s="2" t="s">
        <v>706</v>
      </c>
      <c r="W90" s="25" t="s">
        <v>712</v>
      </c>
      <c r="X90" s="25" t="s">
        <v>707</v>
      </c>
      <c r="Y90" s="26" t="s">
        <v>708</v>
      </c>
      <c r="Z90" s="26" t="s">
        <v>709</v>
      </c>
      <c r="AA90" s="26" t="s">
        <v>710</v>
      </c>
      <c r="AB90" s="26" t="s">
        <v>711</v>
      </c>
    </row>
    <row r="91" spans="1:28" ht="12.75" customHeight="1">
      <c r="A91" s="27" t="s">
        <v>487</v>
      </c>
      <c r="B91" s="3" t="s">
        <v>320</v>
      </c>
      <c r="C91" s="3" t="s">
        <v>350</v>
      </c>
      <c r="D91" s="27" t="s">
        <v>490</v>
      </c>
      <c r="E91" s="8" t="s">
        <v>273</v>
      </c>
      <c r="F91" s="9">
        <v>1</v>
      </c>
      <c r="G91" s="9">
        <v>0</v>
      </c>
      <c r="H91" s="9" t="str">
        <f t="shared" si="10"/>
        <v>Solid</v>
      </c>
      <c r="I91" s="9">
        <v>0</v>
      </c>
      <c r="J91" s="9">
        <v>0</v>
      </c>
      <c r="K91" s="5" t="s">
        <v>39</v>
      </c>
      <c r="L91" s="27" t="s">
        <v>497</v>
      </c>
      <c r="M91" s="27" t="str">
        <f t="shared" si="11"/>
        <v>median_area_MEDA</v>
      </c>
      <c r="N91" s="27"/>
      <c r="O91" s="27" t="str">
        <f>IF(ISBLANK(A91),(CONCATENATE("''Level_Name'' = '",E91,"' AND ''Level'' = '",F91,"' AND ''Color'' = '",G91,"' AND ''Linetype'' = '",H91,"' AND ''LineWt''= '",J91,"'")),(CONCATENATE("''Level_Name'' = '",E91,"' AND ''Level'' = '",F91,"' AND ''Color'' = '",G91,"' AND ''Linetype'' = '",H91,"' AND ''LineWt''= '",J91,"' AND ''RefName'' = '",A91,"'")))</f>
        <v>''Level_Name'' = 'VA_ROAD_TW' AND ''Level'' = '1' AND ''Color'' = '0' AND ''Linetype'' = 'Solid' AND ''LineWt''= '0' AND ''RefName'' = 'MEDA'</v>
      </c>
      <c r="P91" s="27"/>
      <c r="Q91" s="27"/>
      <c r="R91" s="27"/>
      <c r="S91" s="27"/>
      <c r="T91" s="9"/>
      <c r="U91" s="8" t="s">
        <v>705</v>
      </c>
      <c r="V91" s="2" t="s">
        <v>706</v>
      </c>
      <c r="W91" s="25" t="s">
        <v>712</v>
      </c>
      <c r="X91" s="25" t="s">
        <v>707</v>
      </c>
      <c r="Y91" s="26" t="s">
        <v>708</v>
      </c>
      <c r="Z91" s="26" t="s">
        <v>709</v>
      </c>
      <c r="AA91" s="26" t="s">
        <v>710</v>
      </c>
      <c r="AB91" s="26" t="s">
        <v>711</v>
      </c>
    </row>
    <row r="92" spans="1:28" ht="12.75" customHeight="1">
      <c r="A92" s="27" t="s">
        <v>488</v>
      </c>
      <c r="B92" s="3" t="s">
        <v>320</v>
      </c>
      <c r="C92" s="3" t="s">
        <v>350</v>
      </c>
      <c r="D92" s="27" t="s">
        <v>491</v>
      </c>
      <c r="E92" s="8" t="s">
        <v>273</v>
      </c>
      <c r="F92" s="9">
        <v>1</v>
      </c>
      <c r="G92" s="9">
        <v>0</v>
      </c>
      <c r="H92" s="9" t="str">
        <f t="shared" si="10"/>
        <v>Solid</v>
      </c>
      <c r="I92" s="9">
        <v>0</v>
      </c>
      <c r="J92" s="9">
        <v>0</v>
      </c>
      <c r="K92" s="5" t="s">
        <v>39</v>
      </c>
      <c r="L92" s="27" t="s">
        <v>497</v>
      </c>
      <c r="M92" s="27" t="str">
        <f t="shared" si="11"/>
        <v>median_area_MEDC</v>
      </c>
      <c r="N92" s="27"/>
      <c r="O92" s="27" t="str">
        <f>IF(ISBLANK(A92),(CONCATENATE("''Level_Name'' = '",E92,"' AND ''Level'' = '",F92,"' AND ''Color'' = '",G92,"' AND ''Linetype'' = '",H92,"' AND ''LineWt''= '",J92,"'")),(CONCATENATE("''Level_Name'' = '",E92,"' AND ''Level'' = '",F92,"' AND ''Color'' = '",G92,"' AND ''Linetype'' = '",H92,"' AND ''LineWt''= '",J92,"' AND ''RefName'' = '",A92,"'")))</f>
        <v>''Level_Name'' = 'VA_ROAD_TW' AND ''Level'' = '1' AND ''Color'' = '0' AND ''Linetype'' = 'Solid' AND ''LineWt''= '0' AND ''RefName'' = 'MEDC'</v>
      </c>
      <c r="P92" s="27"/>
      <c r="Q92" s="27"/>
      <c r="R92" s="27"/>
      <c r="S92" s="27"/>
      <c r="T92" s="9"/>
      <c r="U92" s="8" t="s">
        <v>705</v>
      </c>
      <c r="V92" s="2" t="s">
        <v>706</v>
      </c>
      <c r="W92" s="25" t="s">
        <v>712</v>
      </c>
      <c r="X92" s="25" t="s">
        <v>707</v>
      </c>
      <c r="Y92" s="26" t="s">
        <v>708</v>
      </c>
      <c r="Z92" s="26" t="s">
        <v>709</v>
      </c>
      <c r="AA92" s="26" t="s">
        <v>710</v>
      </c>
      <c r="AB92" s="26" t="s">
        <v>711</v>
      </c>
    </row>
    <row r="93" spans="1:28" ht="12.75" customHeight="1">
      <c r="A93" s="27" t="s">
        <v>489</v>
      </c>
      <c r="B93" s="3" t="s">
        <v>320</v>
      </c>
      <c r="C93" s="3" t="s">
        <v>350</v>
      </c>
      <c r="D93" s="27" t="s">
        <v>492</v>
      </c>
      <c r="E93" s="8" t="s">
        <v>273</v>
      </c>
      <c r="F93" s="9">
        <v>1</v>
      </c>
      <c r="G93" s="9">
        <v>0</v>
      </c>
      <c r="H93" s="9" t="str">
        <f t="shared" si="10"/>
        <v>Solid</v>
      </c>
      <c r="I93" s="9">
        <v>0</v>
      </c>
      <c r="J93" s="9">
        <v>0</v>
      </c>
      <c r="K93" s="5" t="s">
        <v>39</v>
      </c>
      <c r="L93" s="27" t="s">
        <v>497</v>
      </c>
      <c r="M93" s="27" t="str">
        <f t="shared" si="11"/>
        <v>median_area_MEDD</v>
      </c>
      <c r="N93" s="27"/>
      <c r="O93" s="27" t="str">
        <f>IF(ISBLANK(A93),(CONCATENATE("''Level_Name'' = '",E93,"' AND ''Level'' = '",F93,"' AND ''Color'' = '",G93,"' AND ''Linetype'' = '",H93,"' AND ''LineWt''= '",J93,"'")),(CONCATENATE("''Level_Name'' = '",E93,"' AND ''Level'' = '",F93,"' AND ''Color'' = '",G93,"' AND ''Linetype'' = '",H93,"' AND ''LineWt''= '",J93,"' AND ''RefName'' = '",A93,"'")))</f>
        <v>''Level_Name'' = 'VA_ROAD_TW' AND ''Level'' = '1' AND ''Color'' = '0' AND ''Linetype'' = 'Solid' AND ''LineWt''= '0' AND ''RefName'' = 'MEDD'</v>
      </c>
      <c r="P93" s="27"/>
      <c r="Q93" s="27"/>
      <c r="R93" s="27"/>
      <c r="S93" s="27"/>
      <c r="T93" s="9"/>
      <c r="U93" s="8" t="s">
        <v>705</v>
      </c>
      <c r="V93" s="2" t="s">
        <v>706</v>
      </c>
      <c r="W93" s="25" t="s">
        <v>712</v>
      </c>
      <c r="X93" s="25" t="s">
        <v>707</v>
      </c>
      <c r="Y93" s="26" t="s">
        <v>708</v>
      </c>
      <c r="Z93" s="26" t="s">
        <v>709</v>
      </c>
      <c r="AA93" s="26" t="s">
        <v>710</v>
      </c>
      <c r="AB93" s="26" t="s">
        <v>711</v>
      </c>
    </row>
    <row r="94" spans="1:28" ht="12.75" customHeight="1">
      <c r="A94" s="2" t="s">
        <v>166</v>
      </c>
      <c r="B94" s="14" t="s">
        <v>239</v>
      </c>
      <c r="C94" s="13" t="s">
        <v>350</v>
      </c>
      <c r="D94" s="2" t="s">
        <v>168</v>
      </c>
      <c r="E94" s="4" t="s">
        <v>396</v>
      </c>
      <c r="F94" s="3">
        <v>24</v>
      </c>
      <c r="G94" s="3"/>
      <c r="H94" s="9" t="str">
        <f t="shared" si="10"/>
        <v>No Value</v>
      </c>
      <c r="I94" s="3"/>
      <c r="J94" s="3"/>
      <c r="K94" s="2" t="s">
        <v>42</v>
      </c>
      <c r="L94" s="5" t="s">
        <v>507</v>
      </c>
      <c r="M94" s="27" t="str">
        <f t="shared" si="11"/>
        <v>ut_undefined_feature_point_MHX</v>
      </c>
      <c r="N94" s="27"/>
      <c r="O94" s="27" t="str">
        <f>CONCATENATE("''Level_Name'' = '",E94,"' AND ''Level'' ='",F94,"' AND ''RefName'' = '",A94,"'")</f>
        <v>''Level_Name'' = 'VA_UTIL_MANH' AND ''Level'' ='24' AND ''RefName'' = 'MHX'</v>
      </c>
      <c r="P94" s="5"/>
      <c r="Q94" s="5"/>
      <c r="R94" s="5"/>
      <c r="S94" s="5"/>
      <c r="U94" s="8" t="s">
        <v>705</v>
      </c>
      <c r="V94" s="2" t="s">
        <v>706</v>
      </c>
      <c r="W94" s="25" t="s">
        <v>712</v>
      </c>
      <c r="X94" s="25" t="s">
        <v>707</v>
      </c>
      <c r="Y94" s="26" t="s">
        <v>708</v>
      </c>
      <c r="Z94" s="26" t="s">
        <v>709</v>
      </c>
      <c r="AA94" s="26" t="s">
        <v>710</v>
      </c>
      <c r="AB94" s="26" t="s">
        <v>711</v>
      </c>
    </row>
    <row r="95" spans="1:28" ht="12.75" customHeight="1">
      <c r="A95" s="5" t="s">
        <v>310</v>
      </c>
      <c r="B95" s="13" t="s">
        <v>320</v>
      </c>
      <c r="C95" s="13" t="s">
        <v>350</v>
      </c>
      <c r="D95" s="5" t="s">
        <v>322</v>
      </c>
      <c r="E95" s="4" t="s">
        <v>291</v>
      </c>
      <c r="F95" s="6">
        <v>16</v>
      </c>
      <c r="G95" s="6">
        <v>5</v>
      </c>
      <c r="H95" s="9" t="str">
        <f t="shared" si="10"/>
        <v>Solid</v>
      </c>
      <c r="I95" s="6">
        <v>0</v>
      </c>
      <c r="J95" s="6">
        <v>0</v>
      </c>
      <c r="K95" s="5" t="s">
        <v>311</v>
      </c>
      <c r="L95" s="5" t="s">
        <v>313</v>
      </c>
      <c r="M95" s="27" t="str">
        <f t="shared" si="11"/>
        <v>historic_feature_area_MONUMENT</v>
      </c>
      <c r="N95" s="27"/>
      <c r="O95" s="27" t="str">
        <f t="shared" ref="O95:O110" si="13">IF(ISBLANK(A95),(CONCATENATE("''Level_Name'' = '",E95,"' AND ''Level'' = '",F95,"' AND ''Color'' = '",G95,"' AND ''Linetype'' = '",H95,"' AND ''LineWt''= '",J95,"'")),(CONCATENATE("''Level_Name'' = '",E95,"' AND ''Level'' = '",F95,"' AND ''Color'' = '",G95,"' AND ''Linetype'' = '",H95,"' AND ''LineWt''= '",J95,"' AND ''RefName'' = '",A95,"'")))</f>
        <v>''Level_Name'' = 'VA_SITE_MISC' AND ''Level'' = '16' AND ''Color'' = '5' AND ''Linetype'' = 'Solid' AND ''LineWt''= '0' AND ''RefName'' = 'MONUMENT'</v>
      </c>
      <c r="P95" s="5"/>
      <c r="Q95" s="5"/>
      <c r="R95" s="5"/>
      <c r="S95" s="5"/>
      <c r="U95" s="8" t="s">
        <v>705</v>
      </c>
      <c r="V95" s="2" t="s">
        <v>706</v>
      </c>
      <c r="W95" s="25" t="s">
        <v>712</v>
      </c>
      <c r="X95" s="25" t="s">
        <v>707</v>
      </c>
      <c r="Y95" s="26" t="s">
        <v>708</v>
      </c>
      <c r="Z95" s="26" t="s">
        <v>709</v>
      </c>
      <c r="AA95" s="26" t="s">
        <v>710</v>
      </c>
      <c r="AB95" s="26" t="s">
        <v>711</v>
      </c>
    </row>
    <row r="96" spans="1:28" ht="12.75" customHeight="1">
      <c r="A96" s="5" t="s">
        <v>234</v>
      </c>
      <c r="B96" s="13" t="s">
        <v>320</v>
      </c>
      <c r="C96" s="13" t="s">
        <v>350</v>
      </c>
      <c r="D96" s="2" t="s">
        <v>687</v>
      </c>
      <c r="E96" s="4" t="s">
        <v>291</v>
      </c>
      <c r="F96" s="6">
        <v>16</v>
      </c>
      <c r="G96" s="6">
        <v>5</v>
      </c>
      <c r="H96" s="9" t="str">
        <f t="shared" si="10"/>
        <v>Solid</v>
      </c>
      <c r="I96" s="6">
        <v>0</v>
      </c>
      <c r="J96" s="6">
        <v>0</v>
      </c>
      <c r="K96" s="5" t="s">
        <v>265</v>
      </c>
      <c r="L96" s="5" t="s">
        <v>267</v>
      </c>
      <c r="M96" s="27" t="str">
        <f t="shared" si="11"/>
        <v>land_cover_area_NG</v>
      </c>
      <c r="N96" s="27"/>
      <c r="O96" s="27" t="str">
        <f t="shared" si="13"/>
        <v>''Level_Name'' = 'VA_SITE_MISC' AND ''Level'' = '16' AND ''Color'' = '5' AND ''Linetype'' = 'Solid' AND ''LineWt''= '0' AND ''RefName'' = 'NG'</v>
      </c>
      <c r="P96" s="5"/>
      <c r="Q96" s="5"/>
      <c r="R96" s="5"/>
      <c r="S96" s="5"/>
      <c r="U96" s="8" t="s">
        <v>705</v>
      </c>
      <c r="V96" s="2" t="s">
        <v>706</v>
      </c>
      <c r="W96" s="25" t="s">
        <v>712</v>
      </c>
      <c r="X96" s="25" t="s">
        <v>707</v>
      </c>
      <c r="Y96" s="26" t="s">
        <v>708</v>
      </c>
      <c r="Z96" s="26" t="s">
        <v>709</v>
      </c>
      <c r="AA96" s="26" t="s">
        <v>710</v>
      </c>
      <c r="AB96" s="26" t="s">
        <v>711</v>
      </c>
    </row>
    <row r="97" spans="1:28" s="48" customFormat="1" ht="12.75" customHeight="1">
      <c r="A97" s="4" t="s">
        <v>649</v>
      </c>
      <c r="B97" s="13" t="s">
        <v>320</v>
      </c>
      <c r="C97" s="13" t="s">
        <v>354</v>
      </c>
      <c r="D97" s="4" t="s">
        <v>545</v>
      </c>
      <c r="E97" s="8" t="s">
        <v>544</v>
      </c>
      <c r="F97" s="12">
        <v>58</v>
      </c>
      <c r="G97" s="12">
        <v>1</v>
      </c>
      <c r="H97" s="9" t="str">
        <f t="shared" si="10"/>
        <v>Solid</v>
      </c>
      <c r="I97" s="12">
        <v>0</v>
      </c>
      <c r="J97" s="6">
        <v>2</v>
      </c>
      <c r="K97" s="4" t="s">
        <v>413</v>
      </c>
      <c r="L97" s="4" t="s">
        <v>546</v>
      </c>
      <c r="M97" s="27" t="str">
        <f t="shared" si="11"/>
        <v>obscured_area_OBSC</v>
      </c>
      <c r="N97" s="27"/>
      <c r="O97" s="27" t="str">
        <f t="shared" si="13"/>
        <v>''Level_Name'' = 'VA_DTM_OBSC' AND ''Level'' = '58' AND ''Color'' = '1' AND ''Linetype'' = 'Solid' AND ''LineWt''= '2' AND ''RefName'' = 'OBSC'</v>
      </c>
      <c r="P97" s="21"/>
      <c r="Q97" s="21"/>
      <c r="R97" s="21"/>
      <c r="S97" s="21"/>
      <c r="T97" s="21" t="s">
        <v>664</v>
      </c>
      <c r="U97" s="8" t="s">
        <v>705</v>
      </c>
      <c r="V97" s="2" t="s">
        <v>706</v>
      </c>
      <c r="W97" s="25" t="s">
        <v>712</v>
      </c>
      <c r="X97" s="25" t="s">
        <v>707</v>
      </c>
      <c r="Y97" s="26" t="s">
        <v>708</v>
      </c>
      <c r="Z97" s="26" t="s">
        <v>709</v>
      </c>
      <c r="AA97" s="26" t="s">
        <v>710</v>
      </c>
      <c r="AB97" s="26" t="s">
        <v>711</v>
      </c>
    </row>
    <row r="98" spans="1:28" ht="12.75" customHeight="1">
      <c r="A98" s="5" t="s">
        <v>12</v>
      </c>
      <c r="B98" s="13" t="s">
        <v>320</v>
      </c>
      <c r="C98" s="13" t="s">
        <v>350</v>
      </c>
      <c r="D98" s="5" t="s">
        <v>13</v>
      </c>
      <c r="E98" s="4" t="s">
        <v>279</v>
      </c>
      <c r="F98" s="6">
        <v>7</v>
      </c>
      <c r="G98" s="6">
        <v>4</v>
      </c>
      <c r="H98" s="9" t="str">
        <f t="shared" si="10"/>
        <v>Solid</v>
      </c>
      <c r="I98" s="6">
        <v>0</v>
      </c>
      <c r="J98" s="6">
        <v>0</v>
      </c>
      <c r="K98" s="5" t="s">
        <v>39</v>
      </c>
      <c r="L98" s="5" t="s">
        <v>31</v>
      </c>
      <c r="M98" s="27" t="str">
        <f t="shared" si="11"/>
        <v>vehicle_parking_area_PA</v>
      </c>
      <c r="N98" s="27"/>
      <c r="O98" s="27" t="str">
        <f t="shared" si="13"/>
        <v>''Level_Name'' = 'VA_SITE_PKNG' AND ''Level'' = '7' AND ''Color'' = '4' AND ''Linetype'' = 'Solid' AND ''LineWt''= '0' AND ''RefName'' = 'PA'</v>
      </c>
      <c r="P98" s="23"/>
      <c r="Q98" s="23"/>
      <c r="R98" s="23"/>
      <c r="S98" s="23"/>
      <c r="T98" s="21"/>
      <c r="U98" s="8" t="s">
        <v>705</v>
      </c>
      <c r="V98" s="2" t="s">
        <v>706</v>
      </c>
      <c r="W98" s="25" t="s">
        <v>712</v>
      </c>
      <c r="X98" s="25" t="s">
        <v>707</v>
      </c>
      <c r="Y98" s="26" t="s">
        <v>708</v>
      </c>
      <c r="Z98" s="26" t="s">
        <v>709</v>
      </c>
      <c r="AA98" s="26" t="s">
        <v>710</v>
      </c>
      <c r="AB98" s="26" t="s">
        <v>711</v>
      </c>
    </row>
    <row r="99" spans="1:28" ht="12.75" customHeight="1">
      <c r="A99" s="5" t="s">
        <v>384</v>
      </c>
      <c r="B99" s="13" t="s">
        <v>320</v>
      </c>
      <c r="C99" s="13" t="s">
        <v>350</v>
      </c>
      <c r="D99" s="5" t="s">
        <v>385</v>
      </c>
      <c r="E99" s="4" t="s">
        <v>296</v>
      </c>
      <c r="F99" s="6">
        <v>30</v>
      </c>
      <c r="G99" s="6">
        <v>7</v>
      </c>
      <c r="H99" s="9" t="str">
        <f t="shared" si="10"/>
        <v>Solid</v>
      </c>
      <c r="I99" s="6">
        <v>0</v>
      </c>
      <c r="J99" s="6">
        <v>0</v>
      </c>
      <c r="K99" s="5" t="s">
        <v>676</v>
      </c>
      <c r="L99" s="5" t="s">
        <v>383</v>
      </c>
      <c r="M99" s="27" t="str">
        <f t="shared" si="11"/>
        <v>recreation_park_area_PARK</v>
      </c>
      <c r="N99" s="27"/>
      <c r="O99" s="27" t="str">
        <f t="shared" si="13"/>
        <v>''Level_Name'' = 'VA_SITE_SPRT' AND ''Level'' = '30' AND ''Color'' = '7' AND ''Linetype'' = 'Solid' AND ''LineWt''= '0' AND ''RefName'' = 'PARK'</v>
      </c>
      <c r="P99" s="5"/>
      <c r="Q99" s="5"/>
      <c r="R99" s="5"/>
      <c r="S99" s="5"/>
      <c r="U99" s="8" t="s">
        <v>705</v>
      </c>
      <c r="V99" s="2" t="s">
        <v>706</v>
      </c>
      <c r="W99" s="25" t="s">
        <v>712</v>
      </c>
      <c r="X99" s="25" t="s">
        <v>707</v>
      </c>
      <c r="Y99" s="26" t="s">
        <v>708</v>
      </c>
      <c r="Z99" s="26" t="s">
        <v>709</v>
      </c>
      <c r="AA99" s="26" t="s">
        <v>710</v>
      </c>
      <c r="AB99" s="26" t="s">
        <v>711</v>
      </c>
    </row>
    <row r="100" spans="1:28" ht="12.75" customHeight="1">
      <c r="A100" s="5" t="s">
        <v>69</v>
      </c>
      <c r="B100" s="13" t="s">
        <v>320</v>
      </c>
      <c r="C100" s="3" t="s">
        <v>541</v>
      </c>
      <c r="D100" s="4" t="s">
        <v>96</v>
      </c>
      <c r="E100" s="4" t="s">
        <v>282</v>
      </c>
      <c r="F100" s="12">
        <v>11</v>
      </c>
      <c r="G100" s="12">
        <v>3</v>
      </c>
      <c r="H100" s="9" t="str">
        <f t="shared" si="10"/>
        <v>Solid</v>
      </c>
      <c r="I100" s="12">
        <v>0</v>
      </c>
      <c r="J100" s="6">
        <v>2</v>
      </c>
      <c r="K100" s="4" t="s">
        <v>40</v>
      </c>
      <c r="L100" s="4" t="s">
        <v>75</v>
      </c>
      <c r="M100" s="27" t="str">
        <f t="shared" si="11"/>
        <v>footbridge_area_PBR</v>
      </c>
      <c r="N100" s="27"/>
      <c r="O100" s="27" t="str">
        <f t="shared" si="13"/>
        <v>''Level_Name'' = 'VA_ROAD_BRID' AND ''Level'' = '11' AND ''Color'' = '3' AND ''Linetype'' = 'Solid' AND ''LineWt''= '2' AND ''RefName'' = 'PBR'</v>
      </c>
      <c r="U100" s="8" t="s">
        <v>705</v>
      </c>
      <c r="V100" s="2" t="s">
        <v>706</v>
      </c>
      <c r="W100" s="25" t="s">
        <v>712</v>
      </c>
      <c r="X100" s="25" t="s">
        <v>707</v>
      </c>
      <c r="Y100" s="26" t="s">
        <v>708</v>
      </c>
      <c r="Z100" s="26" t="s">
        <v>709</v>
      </c>
      <c r="AA100" s="26" t="s">
        <v>710</v>
      </c>
      <c r="AB100" s="26" t="s">
        <v>711</v>
      </c>
    </row>
    <row r="101" spans="1:28" ht="12.75" customHeight="1">
      <c r="A101" s="5" t="s">
        <v>14</v>
      </c>
      <c r="B101" s="14" t="s">
        <v>239</v>
      </c>
      <c r="C101" s="13" t="s">
        <v>350</v>
      </c>
      <c r="D101" s="5" t="s">
        <v>469</v>
      </c>
      <c r="E101" s="4" t="s">
        <v>471</v>
      </c>
      <c r="F101" s="6">
        <v>48</v>
      </c>
      <c r="G101" s="6">
        <v>0</v>
      </c>
      <c r="H101" s="9" t="str">
        <f t="shared" si="10"/>
        <v>Solid</v>
      </c>
      <c r="I101" s="6">
        <v>0</v>
      </c>
      <c r="J101" s="6">
        <v>0</v>
      </c>
      <c r="K101" s="4" t="s">
        <v>413</v>
      </c>
      <c r="L101" s="5" t="s">
        <v>472</v>
      </c>
      <c r="M101" s="27" t="str">
        <f t="shared" si="11"/>
        <v>aerial_photo_center_point_PC</v>
      </c>
      <c r="N101" s="27"/>
      <c r="O101" s="27" t="str">
        <f t="shared" si="13"/>
        <v>''Level_Name'' = 'VA_SURV_CTRL' AND ''Level'' = '48' AND ''Color'' = '0' AND ''Linetype'' = 'Solid' AND ''LineWt''= '0' AND ''RefName'' = 'PC'</v>
      </c>
      <c r="P101" s="5"/>
      <c r="Q101" s="5"/>
      <c r="R101" s="5"/>
      <c r="S101" s="5"/>
      <c r="U101" s="8" t="s">
        <v>705</v>
      </c>
      <c r="V101" s="2" t="s">
        <v>706</v>
      </c>
      <c r="W101" s="25" t="s">
        <v>712</v>
      </c>
      <c r="X101" s="25" t="s">
        <v>707</v>
      </c>
      <c r="Y101" s="26" t="s">
        <v>708</v>
      </c>
      <c r="Z101" s="26" t="s">
        <v>709</v>
      </c>
      <c r="AA101" s="26" t="s">
        <v>710</v>
      </c>
      <c r="AB101" s="26" t="s">
        <v>711</v>
      </c>
    </row>
    <row r="102" spans="1:28" ht="12.75" customHeight="1">
      <c r="A102" s="5" t="s">
        <v>14</v>
      </c>
      <c r="B102" s="13" t="s">
        <v>320</v>
      </c>
      <c r="C102" s="13" t="s">
        <v>350</v>
      </c>
      <c r="D102" s="5" t="s">
        <v>15</v>
      </c>
      <c r="E102" s="4" t="s">
        <v>279</v>
      </c>
      <c r="F102" s="6">
        <v>7</v>
      </c>
      <c r="G102" s="6">
        <v>4</v>
      </c>
      <c r="H102" s="9" t="str">
        <f t="shared" si="10"/>
        <v>Solid</v>
      </c>
      <c r="I102" s="6">
        <v>0</v>
      </c>
      <c r="J102" s="6">
        <v>0</v>
      </c>
      <c r="K102" s="5" t="s">
        <v>39</v>
      </c>
      <c r="L102" s="5" t="s">
        <v>31</v>
      </c>
      <c r="M102" s="27" t="str">
        <f t="shared" si="11"/>
        <v>vehicle_parking_area_PC</v>
      </c>
      <c r="N102" s="27"/>
      <c r="O102" s="27" t="str">
        <f t="shared" si="13"/>
        <v>''Level_Name'' = 'VA_SITE_PKNG' AND ''Level'' = '7' AND ''Color'' = '4' AND ''Linetype'' = 'Solid' AND ''LineWt''= '0' AND ''RefName'' = 'PC'</v>
      </c>
      <c r="P102" s="5"/>
      <c r="Q102" s="5"/>
      <c r="R102" s="5"/>
      <c r="S102" s="5"/>
      <c r="U102" s="8" t="s">
        <v>705</v>
      </c>
      <c r="V102" s="2" t="s">
        <v>706</v>
      </c>
      <c r="W102" s="25" t="s">
        <v>712</v>
      </c>
      <c r="X102" s="25" t="s">
        <v>707</v>
      </c>
      <c r="Y102" s="26" t="s">
        <v>708</v>
      </c>
      <c r="Z102" s="26" t="s">
        <v>709</v>
      </c>
      <c r="AA102" s="26" t="s">
        <v>710</v>
      </c>
      <c r="AB102" s="26" t="s">
        <v>711</v>
      </c>
    </row>
    <row r="103" spans="1:28" ht="12.75" customHeight="1">
      <c r="A103" s="5" t="s">
        <v>16</v>
      </c>
      <c r="B103" s="13" t="s">
        <v>320</v>
      </c>
      <c r="C103" s="13" t="s">
        <v>350</v>
      </c>
      <c r="D103" s="5" t="s">
        <v>17</v>
      </c>
      <c r="E103" s="4" t="s">
        <v>280</v>
      </c>
      <c r="F103" s="6">
        <v>8</v>
      </c>
      <c r="G103" s="6">
        <v>4</v>
      </c>
      <c r="H103" s="9" t="str">
        <f t="shared" si="10"/>
        <v>LongDashed</v>
      </c>
      <c r="I103" s="6">
        <v>3</v>
      </c>
      <c r="J103" s="6">
        <v>0</v>
      </c>
      <c r="K103" s="5" t="s">
        <v>39</v>
      </c>
      <c r="L103" s="5" t="s">
        <v>31</v>
      </c>
      <c r="M103" s="27" t="str">
        <f t="shared" si="11"/>
        <v>vehicle_parking_area_PDT</v>
      </c>
      <c r="N103" s="27"/>
      <c r="O103" s="27" t="str">
        <f t="shared" si="13"/>
        <v>''Level_Name'' = 'VA_SITE_UNPK' AND ''Level'' = '8' AND ''Color'' = '4' AND ''Linetype'' = 'LongDashed' AND ''LineWt''= '0' AND ''RefName'' = 'PDT'</v>
      </c>
      <c r="P103" s="5"/>
      <c r="Q103" s="5"/>
      <c r="R103" s="5"/>
      <c r="S103" s="5"/>
      <c r="U103" s="8" t="s">
        <v>705</v>
      </c>
      <c r="V103" s="2" t="s">
        <v>706</v>
      </c>
      <c r="W103" s="25" t="s">
        <v>712</v>
      </c>
      <c r="X103" s="25" t="s">
        <v>707</v>
      </c>
      <c r="Y103" s="26" t="s">
        <v>708</v>
      </c>
      <c r="Z103" s="26" t="s">
        <v>709</v>
      </c>
      <c r="AA103" s="26" t="s">
        <v>710</v>
      </c>
      <c r="AB103" s="26" t="s">
        <v>711</v>
      </c>
    </row>
    <row r="104" spans="1:28" ht="12.75" customHeight="1">
      <c r="A104" s="5" t="s">
        <v>160</v>
      </c>
      <c r="B104" s="13" t="s">
        <v>320</v>
      </c>
      <c r="C104" s="13" t="s">
        <v>350</v>
      </c>
      <c r="D104" s="5" t="s">
        <v>161</v>
      </c>
      <c r="E104" s="4" t="s">
        <v>296</v>
      </c>
      <c r="F104" s="6">
        <v>30</v>
      </c>
      <c r="G104" s="6">
        <v>7</v>
      </c>
      <c r="H104" s="9" t="str">
        <f t="shared" si="10"/>
        <v>Solid</v>
      </c>
      <c r="I104" s="6">
        <v>0</v>
      </c>
      <c r="J104" s="6">
        <v>0</v>
      </c>
      <c r="K104" s="5" t="s">
        <v>416</v>
      </c>
      <c r="L104" s="5" t="s">
        <v>162</v>
      </c>
      <c r="M104" s="27" t="str">
        <f t="shared" si="11"/>
        <v>playground_area_PG</v>
      </c>
      <c r="N104" s="27"/>
      <c r="O104" s="27" t="str">
        <f t="shared" si="13"/>
        <v>''Level_Name'' = 'VA_SITE_SPRT' AND ''Level'' = '30' AND ''Color'' = '7' AND ''Linetype'' = 'Solid' AND ''LineWt''= '0' AND ''RefName'' = 'PG'</v>
      </c>
      <c r="P104" s="5"/>
      <c r="Q104" s="5"/>
      <c r="R104" s="5"/>
      <c r="S104" s="5"/>
      <c r="U104" s="8" t="s">
        <v>705</v>
      </c>
      <c r="V104" s="2" t="s">
        <v>706</v>
      </c>
      <c r="W104" s="25" t="s">
        <v>712</v>
      </c>
      <c r="X104" s="25" t="s">
        <v>707</v>
      </c>
      <c r="Y104" s="26" t="s">
        <v>708</v>
      </c>
      <c r="Z104" s="26" t="s">
        <v>709</v>
      </c>
      <c r="AA104" s="26" t="s">
        <v>710</v>
      </c>
      <c r="AB104" s="26" t="s">
        <v>711</v>
      </c>
    </row>
    <row r="105" spans="1:28" ht="12.75" customHeight="1">
      <c r="A105" s="5" t="s">
        <v>434</v>
      </c>
      <c r="B105" s="13" t="s">
        <v>320</v>
      </c>
      <c r="C105" s="13" t="s">
        <v>350</v>
      </c>
      <c r="D105" s="5" t="s">
        <v>435</v>
      </c>
      <c r="E105" s="4" t="s">
        <v>280</v>
      </c>
      <c r="F105" s="6">
        <v>8</v>
      </c>
      <c r="G105" s="6">
        <v>4</v>
      </c>
      <c r="H105" s="9" t="str">
        <f t="shared" si="10"/>
        <v>LongDashed</v>
      </c>
      <c r="I105" s="6">
        <v>3</v>
      </c>
      <c r="J105" s="6">
        <v>0</v>
      </c>
      <c r="K105" s="5" t="s">
        <v>39</v>
      </c>
      <c r="L105" s="5" t="s">
        <v>31</v>
      </c>
      <c r="M105" s="27" t="str">
        <f t="shared" si="11"/>
        <v>vehicle_parking_area_PGVL</v>
      </c>
      <c r="N105" s="27"/>
      <c r="O105" s="27" t="str">
        <f t="shared" si="13"/>
        <v>''Level_Name'' = 'VA_SITE_UNPK' AND ''Level'' = '8' AND ''Color'' = '4' AND ''Linetype'' = 'LongDashed' AND ''LineWt''= '0' AND ''RefName'' = 'PGVL'</v>
      </c>
      <c r="P105" s="5"/>
      <c r="Q105" s="5"/>
      <c r="R105" s="5"/>
      <c r="S105" s="5"/>
      <c r="U105" s="8" t="s">
        <v>705</v>
      </c>
      <c r="V105" s="2" t="s">
        <v>706</v>
      </c>
      <c r="W105" s="25" t="s">
        <v>712</v>
      </c>
      <c r="X105" s="25" t="s">
        <v>707</v>
      </c>
      <c r="Y105" s="26" t="s">
        <v>708</v>
      </c>
      <c r="Z105" s="26" t="s">
        <v>709</v>
      </c>
      <c r="AA105" s="26" t="s">
        <v>710</v>
      </c>
      <c r="AB105" s="26" t="s">
        <v>711</v>
      </c>
    </row>
    <row r="106" spans="1:28" ht="12.75" customHeight="1">
      <c r="A106" s="5" t="s">
        <v>429</v>
      </c>
      <c r="B106" s="13" t="s">
        <v>320</v>
      </c>
      <c r="C106" s="13" t="s">
        <v>350</v>
      </c>
      <c r="D106" s="5" t="s">
        <v>108</v>
      </c>
      <c r="E106" s="4" t="s">
        <v>291</v>
      </c>
      <c r="F106" s="6">
        <v>16</v>
      </c>
      <c r="G106" s="6">
        <v>5</v>
      </c>
      <c r="H106" s="9" t="str">
        <f t="shared" si="10"/>
        <v>Solid</v>
      </c>
      <c r="I106" s="6">
        <v>0</v>
      </c>
      <c r="J106" s="6">
        <v>0</v>
      </c>
      <c r="K106" s="5" t="s">
        <v>416</v>
      </c>
      <c r="L106" s="5" t="s">
        <v>92</v>
      </c>
      <c r="M106" s="27" t="str">
        <f t="shared" si="11"/>
        <v>picnic_area_PICNIC</v>
      </c>
      <c r="N106" s="27"/>
      <c r="O106" s="27" t="str">
        <f t="shared" si="13"/>
        <v>''Level_Name'' = 'VA_SITE_MISC' AND ''Level'' = '16' AND ''Color'' = '5' AND ''Linetype'' = 'Solid' AND ''LineWt''= '0' AND ''RefName'' = 'PICNIC'</v>
      </c>
      <c r="P106" s="5"/>
      <c r="Q106" s="5"/>
      <c r="R106" s="5"/>
      <c r="S106" s="5"/>
      <c r="U106" s="8" t="s">
        <v>705</v>
      </c>
      <c r="V106" s="2" t="s">
        <v>706</v>
      </c>
      <c r="W106" s="25" t="s">
        <v>712</v>
      </c>
      <c r="X106" s="25" t="s">
        <v>707</v>
      </c>
      <c r="Y106" s="26" t="s">
        <v>708</v>
      </c>
      <c r="Z106" s="26" t="s">
        <v>709</v>
      </c>
      <c r="AA106" s="26" t="s">
        <v>710</v>
      </c>
      <c r="AB106" s="26" t="s">
        <v>711</v>
      </c>
    </row>
    <row r="107" spans="1:28" ht="12.75" customHeight="1">
      <c r="A107" s="5" t="s">
        <v>522</v>
      </c>
      <c r="B107" s="13" t="s">
        <v>320</v>
      </c>
      <c r="C107" s="13" t="s">
        <v>350</v>
      </c>
      <c r="D107" s="5" t="s">
        <v>613</v>
      </c>
      <c r="E107" s="4" t="s">
        <v>291</v>
      </c>
      <c r="F107" s="6">
        <v>16</v>
      </c>
      <c r="G107" s="6">
        <v>5</v>
      </c>
      <c r="H107" s="9" t="str">
        <f t="shared" si="10"/>
        <v>Solid</v>
      </c>
      <c r="I107" s="6">
        <v>0</v>
      </c>
      <c r="J107" s="6">
        <v>0</v>
      </c>
      <c r="K107" s="8" t="s">
        <v>598</v>
      </c>
      <c r="L107" s="5" t="s">
        <v>523</v>
      </c>
      <c r="M107" s="27" t="str">
        <f t="shared" si="11"/>
        <v>mooring_facility_area_PIER</v>
      </c>
      <c r="N107" s="27"/>
      <c r="O107" s="27" t="str">
        <f t="shared" si="13"/>
        <v>''Level_Name'' = 'VA_SITE_MISC' AND ''Level'' = '16' AND ''Color'' = '5' AND ''Linetype'' = 'Solid' AND ''LineWt''= '0' AND ''RefName'' = 'PIER'</v>
      </c>
      <c r="P107" s="5"/>
      <c r="Q107" s="5"/>
      <c r="R107" s="5"/>
      <c r="S107" s="5"/>
      <c r="T107" s="42" t="s">
        <v>625</v>
      </c>
      <c r="U107" s="8" t="s">
        <v>705</v>
      </c>
      <c r="V107" s="2" t="s">
        <v>706</v>
      </c>
      <c r="W107" s="25" t="s">
        <v>712</v>
      </c>
      <c r="X107" s="25" t="s">
        <v>707</v>
      </c>
      <c r="Y107" s="26" t="s">
        <v>708</v>
      </c>
      <c r="Z107" s="26" t="s">
        <v>709</v>
      </c>
      <c r="AA107" s="26" t="s">
        <v>710</v>
      </c>
      <c r="AB107" s="26" t="s">
        <v>711</v>
      </c>
    </row>
    <row r="108" spans="1:28" ht="12.75" customHeight="1">
      <c r="A108" s="5" t="s">
        <v>261</v>
      </c>
      <c r="B108" s="13" t="s">
        <v>320</v>
      </c>
      <c r="C108" s="13" t="s">
        <v>350</v>
      </c>
      <c r="D108" s="5" t="s">
        <v>259</v>
      </c>
      <c r="E108" s="4" t="s">
        <v>291</v>
      </c>
      <c r="F108" s="6">
        <v>16</v>
      </c>
      <c r="G108" s="6">
        <v>5</v>
      </c>
      <c r="H108" s="9" t="str">
        <f t="shared" si="10"/>
        <v>Solid</v>
      </c>
      <c r="I108" s="6">
        <v>0</v>
      </c>
      <c r="J108" s="6">
        <v>0</v>
      </c>
      <c r="K108" s="5" t="s">
        <v>41</v>
      </c>
      <c r="L108" s="5" t="s">
        <v>37</v>
      </c>
      <c r="M108" s="27" t="str">
        <f t="shared" si="11"/>
        <v>miscellaneous_feature_area_PILE</v>
      </c>
      <c r="N108" s="27"/>
      <c r="O108" s="27" t="str">
        <f t="shared" si="13"/>
        <v>''Level_Name'' = 'VA_SITE_MISC' AND ''Level'' = '16' AND ''Color'' = '5' AND ''Linetype'' = 'Solid' AND ''LineWt''= '0' AND ''RefName'' = 'PILE'</v>
      </c>
      <c r="P108" s="5"/>
      <c r="Q108" s="5"/>
      <c r="R108" s="5"/>
      <c r="S108" s="5"/>
      <c r="U108" s="8" t="s">
        <v>705</v>
      </c>
      <c r="V108" s="2" t="s">
        <v>706</v>
      </c>
      <c r="W108" s="25" t="s">
        <v>712</v>
      </c>
      <c r="X108" s="25" t="s">
        <v>707</v>
      </c>
      <c r="Y108" s="26" t="s">
        <v>708</v>
      </c>
      <c r="Z108" s="26" t="s">
        <v>709</v>
      </c>
      <c r="AA108" s="26" t="s">
        <v>710</v>
      </c>
      <c r="AB108" s="26" t="s">
        <v>711</v>
      </c>
    </row>
    <row r="109" spans="1:28" ht="12.75" customHeight="1">
      <c r="A109" s="5" t="s">
        <v>626</v>
      </c>
      <c r="B109" s="13" t="s">
        <v>320</v>
      </c>
      <c r="C109" s="13" t="s">
        <v>350</v>
      </c>
      <c r="D109" s="5" t="s">
        <v>516</v>
      </c>
      <c r="E109" s="4" t="s">
        <v>400</v>
      </c>
      <c r="F109" s="7">
        <v>28</v>
      </c>
      <c r="G109" s="7">
        <v>7</v>
      </c>
      <c r="H109" s="9" t="b">
        <f t="shared" si="10"/>
        <v>0</v>
      </c>
      <c r="I109" s="7">
        <v>5</v>
      </c>
      <c r="J109" s="6">
        <v>1</v>
      </c>
      <c r="K109" s="5" t="s">
        <v>42</v>
      </c>
      <c r="L109" s="5" t="s">
        <v>517</v>
      </c>
      <c r="M109" s="27" t="str">
        <f t="shared" si="11"/>
        <v>utility_area_PIPES</v>
      </c>
      <c r="N109" s="27"/>
      <c r="O109" s="27" t="str">
        <f t="shared" si="13"/>
        <v>''Level_Name'' = 'VA_SITE_PIPE' AND ''Level'' = '28' AND ''Color'' = '7' AND ''Linetype'' = 'FALSE' AND ''LineWt''= '1' AND ''RefName'' = 'PIPES'</v>
      </c>
      <c r="P109" s="5"/>
      <c r="Q109" s="5"/>
      <c r="R109" s="5"/>
      <c r="S109" s="5"/>
      <c r="T109" s="4" t="s">
        <v>627</v>
      </c>
      <c r="U109" s="8" t="s">
        <v>705</v>
      </c>
      <c r="V109" s="2" t="s">
        <v>706</v>
      </c>
      <c r="W109" s="25" t="s">
        <v>712</v>
      </c>
      <c r="X109" s="25" t="s">
        <v>707</v>
      </c>
      <c r="Y109" s="26" t="s">
        <v>708</v>
      </c>
      <c r="Z109" s="26" t="s">
        <v>709</v>
      </c>
      <c r="AA109" s="26" t="s">
        <v>710</v>
      </c>
      <c r="AB109" s="26" t="s">
        <v>711</v>
      </c>
    </row>
    <row r="110" spans="1:28" ht="12.75" customHeight="1">
      <c r="A110" s="5" t="s">
        <v>260</v>
      </c>
      <c r="B110" s="13" t="s">
        <v>320</v>
      </c>
      <c r="C110" s="13" t="s">
        <v>350</v>
      </c>
      <c r="D110" s="5" t="s">
        <v>258</v>
      </c>
      <c r="E110" s="4" t="s">
        <v>291</v>
      </c>
      <c r="F110" s="6">
        <v>16</v>
      </c>
      <c r="G110" s="6">
        <v>5</v>
      </c>
      <c r="H110" s="9" t="str">
        <f t="shared" si="10"/>
        <v>Solid</v>
      </c>
      <c r="I110" s="6">
        <v>0</v>
      </c>
      <c r="J110" s="6">
        <v>0</v>
      </c>
      <c r="K110" s="5" t="s">
        <v>41</v>
      </c>
      <c r="L110" s="5" t="s">
        <v>37</v>
      </c>
      <c r="M110" s="27" t="str">
        <f t="shared" si="11"/>
        <v>miscellaneous_feature_area_PLANTER</v>
      </c>
      <c r="N110" s="27"/>
      <c r="O110" s="27" t="str">
        <f t="shared" si="13"/>
        <v>''Level_Name'' = 'VA_SITE_MISC' AND ''Level'' = '16' AND ''Color'' = '5' AND ''Linetype'' = 'Solid' AND ''LineWt''= '0' AND ''RefName'' = 'PLANTER'</v>
      </c>
      <c r="P110" s="5"/>
      <c r="Q110" s="5"/>
      <c r="R110" s="5"/>
      <c r="S110" s="5"/>
      <c r="U110" s="8" t="s">
        <v>705</v>
      </c>
      <c r="V110" s="2" t="s">
        <v>706</v>
      </c>
      <c r="W110" s="25" t="s">
        <v>712</v>
      </c>
      <c r="X110" s="25" t="s">
        <v>707</v>
      </c>
      <c r="Y110" s="26" t="s">
        <v>708</v>
      </c>
      <c r="Z110" s="26" t="s">
        <v>709</v>
      </c>
      <c r="AA110" s="26" t="s">
        <v>710</v>
      </c>
      <c r="AB110" s="26" t="s">
        <v>711</v>
      </c>
    </row>
    <row r="111" spans="1:28" ht="12.75" customHeight="1">
      <c r="A111" s="5" t="s">
        <v>47</v>
      </c>
      <c r="B111" s="14" t="s">
        <v>239</v>
      </c>
      <c r="C111" s="13" t="s">
        <v>350</v>
      </c>
      <c r="D111" s="5" t="s">
        <v>130</v>
      </c>
      <c r="E111" s="4" t="s">
        <v>399</v>
      </c>
      <c r="F111" s="6">
        <v>27</v>
      </c>
      <c r="G111" s="6"/>
      <c r="H111" s="9" t="str">
        <f t="shared" si="10"/>
        <v>No Value</v>
      </c>
      <c r="I111" s="6"/>
      <c r="J111" s="6"/>
      <c r="K111" s="5" t="s">
        <v>42</v>
      </c>
      <c r="L111" s="5" t="s">
        <v>61</v>
      </c>
      <c r="M111" s="27" t="str">
        <f t="shared" si="11"/>
        <v>utility_pole_tower_point_POLE</v>
      </c>
      <c r="N111" s="27"/>
      <c r="O111" s="27" t="str">
        <f>CONCATENATE("''Level_Name'' = '",E111,"' AND ''Level'' ='",F111,"' AND ''RefName'' = '",A111,"'")</f>
        <v>''Level_Name'' = 'VA_UTIL_ELEP' AND ''Level'' ='27' AND ''RefName'' = 'POLE'</v>
      </c>
      <c r="P111" s="5"/>
      <c r="Q111" s="5"/>
      <c r="R111" s="5"/>
      <c r="S111" s="5"/>
      <c r="U111" s="8" t="s">
        <v>705</v>
      </c>
      <c r="V111" s="2" t="s">
        <v>706</v>
      </c>
      <c r="W111" s="25" t="s">
        <v>712</v>
      </c>
      <c r="X111" s="25" t="s">
        <v>707</v>
      </c>
      <c r="Y111" s="26" t="s">
        <v>708</v>
      </c>
      <c r="Z111" s="26" t="s">
        <v>709</v>
      </c>
      <c r="AA111" s="26" t="s">
        <v>710</v>
      </c>
      <c r="AB111" s="26" t="s">
        <v>711</v>
      </c>
    </row>
    <row r="112" spans="1:28" ht="12.75" customHeight="1">
      <c r="A112" s="5" t="s">
        <v>618</v>
      </c>
      <c r="B112" s="13" t="s">
        <v>320</v>
      </c>
      <c r="C112" s="13" t="s">
        <v>350</v>
      </c>
      <c r="D112" s="5" t="s">
        <v>158</v>
      </c>
      <c r="E112" s="4" t="s">
        <v>285</v>
      </c>
      <c r="F112" s="6">
        <v>14</v>
      </c>
      <c r="G112" s="6">
        <v>4</v>
      </c>
      <c r="H112" s="9" t="str">
        <f t="shared" si="10"/>
        <v>Solid</v>
      </c>
      <c r="I112" s="6">
        <v>0</v>
      </c>
      <c r="J112" s="6">
        <v>0</v>
      </c>
      <c r="K112" s="5" t="s">
        <v>416</v>
      </c>
      <c r="L112" s="5" t="s">
        <v>159</v>
      </c>
      <c r="M112" s="27" t="str">
        <f t="shared" si="11"/>
        <v>swimming_pool_area_POOL</v>
      </c>
      <c r="N112" s="27"/>
      <c r="O112" s="27" t="str">
        <f>IF(ISBLANK(A112),(CONCATENATE("''Level_Name'' = '",E112,"' AND ''Level'' = '",F112,"' AND ''Color'' = '",G112,"' AND ''Linetype'' = '",H112,"' AND ''LineWt''= '",J112,"'")),(CONCATENATE("''Level_Name'' = '",E112,"' AND ''Level'' = '",F112,"' AND ''Color'' = '",G112,"' AND ''Linetype'' = '",H112,"' AND ''LineWt''= '",J112,"' AND ''RefName'' = '",A112,"'")))</f>
        <v>''Level_Name'' = 'VA_SITE_CONC' AND ''Level'' = '14' AND ''Color'' = '4' AND ''Linetype'' = 'Solid' AND ''LineWt''= '0' AND ''RefName'' = 'POOL'</v>
      </c>
      <c r="P112" s="5"/>
      <c r="Q112" s="5"/>
      <c r="R112" s="5"/>
      <c r="S112" s="5"/>
      <c r="U112" s="8" t="s">
        <v>705</v>
      </c>
      <c r="V112" s="2" t="s">
        <v>706</v>
      </c>
      <c r="W112" s="25" t="s">
        <v>712</v>
      </c>
      <c r="X112" s="25" t="s">
        <v>707</v>
      </c>
      <c r="Y112" s="26" t="s">
        <v>708</v>
      </c>
      <c r="Z112" s="26" t="s">
        <v>709</v>
      </c>
      <c r="AA112" s="26" t="s">
        <v>710</v>
      </c>
      <c r="AB112" s="26" t="s">
        <v>711</v>
      </c>
    </row>
    <row r="113" spans="1:28" ht="12.75" customHeight="1">
      <c r="A113" s="5" t="s">
        <v>48</v>
      </c>
      <c r="B113" s="14" t="s">
        <v>239</v>
      </c>
      <c r="C113" s="13" t="s">
        <v>350</v>
      </c>
      <c r="D113" s="5" t="s">
        <v>131</v>
      </c>
      <c r="E113" s="4" t="s">
        <v>399</v>
      </c>
      <c r="F113" s="6">
        <v>27</v>
      </c>
      <c r="G113" s="6"/>
      <c r="H113" s="9" t="str">
        <f t="shared" si="10"/>
        <v>No Value</v>
      </c>
      <c r="I113" s="6"/>
      <c r="J113" s="6"/>
      <c r="K113" s="5" t="s">
        <v>42</v>
      </c>
      <c r="L113" s="5" t="s">
        <v>61</v>
      </c>
      <c r="M113" s="27" t="str">
        <f t="shared" si="11"/>
        <v>utility_pole_tower_point_PPOLEX</v>
      </c>
      <c r="N113" s="27"/>
      <c r="O113" s="27" t="str">
        <f>CONCATENATE("''Level_Name'' = '",E113,"' AND ''Level'' ='",F113,"' AND ''RefName'' = '",A113,"'")</f>
        <v>''Level_Name'' = 'VA_UTIL_ELEP' AND ''Level'' ='27' AND ''RefName'' = 'PPOLEX'</v>
      </c>
      <c r="P113" s="5"/>
      <c r="Q113" s="5"/>
      <c r="R113" s="5"/>
      <c r="S113" s="5"/>
      <c r="U113" s="8" t="s">
        <v>705</v>
      </c>
      <c r="V113" s="2" t="s">
        <v>706</v>
      </c>
      <c r="W113" s="25" t="s">
        <v>712</v>
      </c>
      <c r="X113" s="25" t="s">
        <v>707</v>
      </c>
      <c r="Y113" s="26" t="s">
        <v>708</v>
      </c>
      <c r="Z113" s="26" t="s">
        <v>709</v>
      </c>
      <c r="AA113" s="26" t="s">
        <v>710</v>
      </c>
      <c r="AB113" s="26" t="s">
        <v>711</v>
      </c>
    </row>
    <row r="114" spans="1:28" ht="12.75" customHeight="1">
      <c r="A114" s="5" t="s">
        <v>230</v>
      </c>
      <c r="B114" s="13" t="s">
        <v>320</v>
      </c>
      <c r="C114" s="13" t="s">
        <v>350</v>
      </c>
      <c r="D114" s="5" t="s">
        <v>231</v>
      </c>
      <c r="E114" s="4" t="s">
        <v>291</v>
      </c>
      <c r="F114" s="6">
        <v>16</v>
      </c>
      <c r="G114" s="6">
        <v>5</v>
      </c>
      <c r="H114" s="9" t="str">
        <f t="shared" si="10"/>
        <v>Solid</v>
      </c>
      <c r="I114" s="6">
        <v>0</v>
      </c>
      <c r="J114" s="6">
        <v>0</v>
      </c>
      <c r="K114" s="5" t="s">
        <v>265</v>
      </c>
      <c r="L114" s="5" t="s">
        <v>267</v>
      </c>
      <c r="M114" s="27" t="str">
        <f t="shared" si="11"/>
        <v>land_cover_area_PTGRS</v>
      </c>
      <c r="N114" s="27"/>
      <c r="O114" s="27" t="str">
        <f>IF(ISBLANK(A114),(CONCATENATE("''Level_Name'' = '",E114,"' AND ''Level'' = '",F114,"' AND ''Color'' = '",G114,"' AND ''Linetype'' = '",H114,"' AND ''LineWt''= '",J114,"'")),(CONCATENATE("''Level_Name'' = '",E114,"' AND ''Level'' = '",F114,"' AND ''Color'' = '",G114,"' AND ''Linetype'' = '",H114,"' AND ''LineWt''= '",J114,"' AND ''RefName'' = '",A114,"'")))</f>
        <v>''Level_Name'' = 'VA_SITE_MISC' AND ''Level'' = '16' AND ''Color'' = '5' AND ''Linetype'' = 'Solid' AND ''LineWt''= '0' AND ''RefName'' = 'PTGRS'</v>
      </c>
      <c r="P114" s="5"/>
      <c r="Q114" s="5"/>
      <c r="R114" s="5"/>
      <c r="S114" s="5"/>
      <c r="U114" s="8" t="s">
        <v>705</v>
      </c>
      <c r="V114" s="2" t="s">
        <v>706</v>
      </c>
      <c r="W114" s="25" t="s">
        <v>712</v>
      </c>
      <c r="X114" s="25" t="s">
        <v>707</v>
      </c>
      <c r="Y114" s="26" t="s">
        <v>708</v>
      </c>
      <c r="Z114" s="26" t="s">
        <v>709</v>
      </c>
      <c r="AA114" s="26" t="s">
        <v>710</v>
      </c>
      <c r="AB114" s="26" t="s">
        <v>711</v>
      </c>
    </row>
    <row r="115" spans="1:28" ht="12.75" customHeight="1">
      <c r="A115" s="5" t="s">
        <v>223</v>
      </c>
      <c r="B115" s="13" t="s">
        <v>320</v>
      </c>
      <c r="C115" s="13" t="s">
        <v>350</v>
      </c>
      <c r="D115" s="5" t="s">
        <v>224</v>
      </c>
      <c r="E115" s="4" t="s">
        <v>283</v>
      </c>
      <c r="F115" s="6">
        <v>12</v>
      </c>
      <c r="G115" s="6">
        <v>4</v>
      </c>
      <c r="H115" s="9" t="str">
        <f t="shared" si="10"/>
        <v>Solid</v>
      </c>
      <c r="I115" s="6">
        <v>0</v>
      </c>
      <c r="J115" s="6">
        <v>0</v>
      </c>
      <c r="K115" s="5" t="s">
        <v>41</v>
      </c>
      <c r="L115" s="5" t="s">
        <v>37</v>
      </c>
      <c r="M115" s="27" t="str">
        <f t="shared" si="11"/>
        <v>miscellaneous_feature_area_PTO</v>
      </c>
      <c r="N115" s="27"/>
      <c r="O115" s="27" t="str">
        <f>IF(ISBLANK(A115),(CONCATENATE("''Level_Name'' = '",E115,"' AND ''Level'' = '",F115,"' AND ''Color'' = '",G115,"' AND ''Linetype'' = '",H115,"' AND ''LineWt''= '",J115,"'")),(CONCATENATE("''Level_Name'' = '",E115,"' AND ''Level'' = '",F115,"' AND ''Color'' = '",G115,"' AND ''Linetype'' = '",H115,"' AND ''LineWt''= '",J115,"' AND ''RefName'' = '",A115,"'")))</f>
        <v>''Level_Name'' = 'VA_SITE_PATI' AND ''Level'' = '12' AND ''Color'' = '4' AND ''Linetype'' = 'Solid' AND ''LineWt''= '0' AND ''RefName'' = 'PTO'</v>
      </c>
      <c r="P115" s="5"/>
      <c r="Q115" s="5"/>
      <c r="R115" s="5"/>
      <c r="S115" s="5"/>
      <c r="U115" s="8" t="s">
        <v>705</v>
      </c>
      <c r="V115" s="2" t="s">
        <v>706</v>
      </c>
      <c r="W115" s="25" t="s">
        <v>712</v>
      </c>
      <c r="X115" s="25" t="s">
        <v>707</v>
      </c>
      <c r="Y115" s="26" t="s">
        <v>708</v>
      </c>
      <c r="Z115" s="26" t="s">
        <v>709</v>
      </c>
      <c r="AA115" s="26" t="s">
        <v>710</v>
      </c>
      <c r="AB115" s="26" t="s">
        <v>711</v>
      </c>
    </row>
    <row r="116" spans="1:28" ht="12.75" customHeight="1">
      <c r="A116" s="5" t="s">
        <v>498</v>
      </c>
      <c r="B116" s="14" t="s">
        <v>239</v>
      </c>
      <c r="C116" s="13" t="s">
        <v>350</v>
      </c>
      <c r="D116" s="5" t="s">
        <v>499</v>
      </c>
      <c r="E116" s="4" t="s">
        <v>399</v>
      </c>
      <c r="F116" s="6">
        <v>27</v>
      </c>
      <c r="G116" s="6"/>
      <c r="H116" s="9" t="str">
        <f t="shared" si="10"/>
        <v>No Value</v>
      </c>
      <c r="I116" s="6"/>
      <c r="J116" s="6"/>
      <c r="K116" s="5" t="s">
        <v>42</v>
      </c>
      <c r="L116" s="5" t="s">
        <v>61</v>
      </c>
      <c r="M116" s="27" t="str">
        <f t="shared" si="11"/>
        <v>utility_pole_tower_point_PWRLT</v>
      </c>
      <c r="N116" s="27"/>
      <c r="O116" s="27" t="str">
        <f>CONCATENATE("''Level_Name'' = '",E116,"' AND ''Level'' ='",F116,"' AND ''RefName'' = '",A116,"'")</f>
        <v>''Level_Name'' = 'VA_UTIL_ELEP' AND ''Level'' ='27' AND ''RefName'' = 'PWRLT'</v>
      </c>
      <c r="P116" s="5"/>
      <c r="Q116" s="5"/>
      <c r="R116" s="5"/>
      <c r="S116" s="5"/>
      <c r="U116" s="8" t="s">
        <v>705</v>
      </c>
      <c r="V116" s="2" t="s">
        <v>706</v>
      </c>
      <c r="W116" s="25" t="s">
        <v>712</v>
      </c>
      <c r="X116" s="25" t="s">
        <v>707</v>
      </c>
      <c r="Y116" s="26" t="s">
        <v>708</v>
      </c>
      <c r="Z116" s="26" t="s">
        <v>709</v>
      </c>
      <c r="AA116" s="26" t="s">
        <v>710</v>
      </c>
      <c r="AB116" s="26" t="s">
        <v>711</v>
      </c>
    </row>
    <row r="117" spans="1:28" ht="12.75" customHeight="1">
      <c r="A117" s="5" t="s">
        <v>18</v>
      </c>
      <c r="B117" s="13" t="s">
        <v>320</v>
      </c>
      <c r="C117" s="13" t="s">
        <v>350</v>
      </c>
      <c r="D117" s="5" t="s">
        <v>19</v>
      </c>
      <c r="E117" s="4" t="s">
        <v>273</v>
      </c>
      <c r="F117" s="6">
        <v>1</v>
      </c>
      <c r="G117" s="6">
        <v>3</v>
      </c>
      <c r="H117" s="9" t="str">
        <f t="shared" si="10"/>
        <v>LongDashed</v>
      </c>
      <c r="I117" s="6">
        <v>3</v>
      </c>
      <c r="J117" s="6">
        <v>2</v>
      </c>
      <c r="K117" s="5" t="s">
        <v>39</v>
      </c>
      <c r="L117" s="5" t="s">
        <v>94</v>
      </c>
      <c r="M117" s="27" t="str">
        <f t="shared" si="11"/>
        <v>road_area_RA</v>
      </c>
      <c r="N117" s="27"/>
      <c r="O117" s="27" t="str">
        <f t="shared" ref="O117:O136" si="14">IF(ISBLANK(A117),(CONCATENATE("''Level_Name'' = '",E117,"' AND ''Level'' = '",F117,"' AND ''Color'' = '",G117,"' AND ''Linetype'' = '",H117,"' AND ''LineWt''= '",J117,"'")),(CONCATENATE("''Level_Name'' = '",E117,"' AND ''Level'' = '",F117,"' AND ''Color'' = '",G117,"' AND ''Linetype'' = '",H117,"' AND ''LineWt''= '",J117,"' AND ''RefName'' = '",A117,"'")))</f>
        <v>''Level_Name'' = 'VA_ROAD_TW' AND ''Level'' = '1' AND ''Color'' = '3' AND ''Linetype'' = 'LongDashed' AND ''LineWt''= '2' AND ''RefName'' = 'RA'</v>
      </c>
      <c r="P117" s="5" t="s">
        <v>680</v>
      </c>
      <c r="Q117" s="5"/>
      <c r="R117" s="5"/>
      <c r="S117" s="5"/>
      <c r="U117" s="8" t="s">
        <v>705</v>
      </c>
      <c r="V117" s="2" t="s">
        <v>706</v>
      </c>
      <c r="W117" s="25" t="s">
        <v>712</v>
      </c>
      <c r="X117" s="25" t="s">
        <v>707</v>
      </c>
      <c r="Y117" s="26" t="s">
        <v>708</v>
      </c>
      <c r="Z117" s="26" t="s">
        <v>709</v>
      </c>
      <c r="AA117" s="26" t="s">
        <v>710</v>
      </c>
      <c r="AB117" s="26" t="s">
        <v>711</v>
      </c>
    </row>
    <row r="118" spans="1:28" ht="12.75" customHeight="1">
      <c r="A118" s="5" t="s">
        <v>256</v>
      </c>
      <c r="B118" s="13" t="s">
        <v>320</v>
      </c>
      <c r="C118" s="13" t="s">
        <v>350</v>
      </c>
      <c r="D118" s="5" t="s">
        <v>256</v>
      </c>
      <c r="E118" s="4" t="s">
        <v>291</v>
      </c>
      <c r="F118" s="6">
        <v>16</v>
      </c>
      <c r="G118" s="6">
        <v>5</v>
      </c>
      <c r="H118" s="9" t="str">
        <f t="shared" si="10"/>
        <v>Solid</v>
      </c>
      <c r="I118" s="6">
        <v>0</v>
      </c>
      <c r="J118" s="6">
        <v>0</v>
      </c>
      <c r="K118" s="5" t="s">
        <v>209</v>
      </c>
      <c r="L118" s="4" t="s">
        <v>257</v>
      </c>
      <c r="M118" s="27" t="str">
        <f t="shared" si="11"/>
        <v>radar_area_RADAR</v>
      </c>
      <c r="N118" s="27"/>
      <c r="O118" s="27" t="str">
        <f t="shared" si="14"/>
        <v>''Level_Name'' = 'VA_SITE_MISC' AND ''Level'' = '16' AND ''Color'' = '5' AND ''Linetype'' = 'Solid' AND ''LineWt''= '0' AND ''RefName'' = 'RADAR'</v>
      </c>
      <c r="U118" s="8" t="s">
        <v>705</v>
      </c>
      <c r="V118" s="2" t="s">
        <v>706</v>
      </c>
      <c r="W118" s="25" t="s">
        <v>712</v>
      </c>
      <c r="X118" s="25" t="s">
        <v>707</v>
      </c>
      <c r="Y118" s="26" t="s">
        <v>708</v>
      </c>
      <c r="Z118" s="26" t="s">
        <v>709</v>
      </c>
      <c r="AA118" s="26" t="s">
        <v>710</v>
      </c>
      <c r="AB118" s="26" t="s">
        <v>711</v>
      </c>
    </row>
    <row r="119" spans="1:28" ht="12.75" customHeight="1">
      <c r="A119" s="20" t="s">
        <v>699</v>
      </c>
      <c r="B119" s="13" t="s">
        <v>320</v>
      </c>
      <c r="C119" s="13" t="s">
        <v>350</v>
      </c>
      <c r="D119" s="5" t="s">
        <v>105</v>
      </c>
      <c r="E119" s="4" t="s">
        <v>291</v>
      </c>
      <c r="F119" s="6">
        <v>16</v>
      </c>
      <c r="G119" s="6">
        <v>5</v>
      </c>
      <c r="H119" s="9" t="str">
        <f t="shared" si="10"/>
        <v>Solid</v>
      </c>
      <c r="I119" s="6">
        <v>0</v>
      </c>
      <c r="J119" s="6">
        <v>0</v>
      </c>
      <c r="K119" s="5" t="s">
        <v>209</v>
      </c>
      <c r="L119" s="8" t="s">
        <v>208</v>
      </c>
      <c r="M119" s="27" t="str">
        <f t="shared" si="11"/>
        <v>comm_antenna_area_RADIO TOWER</v>
      </c>
      <c r="N119" s="27"/>
      <c r="O119" s="27" t="str">
        <f t="shared" si="14"/>
        <v>''Level_Name'' = 'VA_SITE_MISC' AND ''Level'' = '16' AND ''Color'' = '5' AND ''Linetype'' = 'Solid' AND ''LineWt''= '0' AND ''RefName'' = 'RADIO TOWER'</v>
      </c>
      <c r="P119" s="8"/>
      <c r="Q119" s="8"/>
      <c r="R119" s="8"/>
      <c r="S119" s="8"/>
      <c r="U119" s="8" t="s">
        <v>705</v>
      </c>
      <c r="V119" s="2" t="s">
        <v>706</v>
      </c>
      <c r="W119" s="25" t="s">
        <v>712</v>
      </c>
      <c r="X119" s="25" t="s">
        <v>707</v>
      </c>
      <c r="Y119" s="26" t="s">
        <v>708</v>
      </c>
      <c r="Z119" s="26" t="s">
        <v>709</v>
      </c>
      <c r="AA119" s="26" t="s">
        <v>710</v>
      </c>
      <c r="AB119" s="26" t="s">
        <v>711</v>
      </c>
    </row>
    <row r="120" spans="1:28" ht="12.75" customHeight="1">
      <c r="A120" s="5" t="s">
        <v>645</v>
      </c>
      <c r="B120" s="13" t="s">
        <v>320</v>
      </c>
      <c r="C120" s="13" t="s">
        <v>350</v>
      </c>
      <c r="D120" s="5" t="s">
        <v>225</v>
      </c>
      <c r="E120" s="4" t="s">
        <v>291</v>
      </c>
      <c r="F120" s="6">
        <v>16</v>
      </c>
      <c r="G120" s="6">
        <v>5</v>
      </c>
      <c r="H120" s="9" t="str">
        <f t="shared" si="10"/>
        <v>Solid</v>
      </c>
      <c r="I120" s="6">
        <v>0</v>
      </c>
      <c r="J120" s="6">
        <v>0</v>
      </c>
      <c r="K120" s="5" t="s">
        <v>41</v>
      </c>
      <c r="L120" s="23" t="s">
        <v>37</v>
      </c>
      <c r="M120" s="27" t="str">
        <f t="shared" si="11"/>
        <v>miscellaneous_feature_area_RAMP</v>
      </c>
      <c r="N120" s="27"/>
      <c r="O120" s="27" t="str">
        <f t="shared" si="14"/>
        <v>''Level_Name'' = 'VA_SITE_MISC' AND ''Level'' = '16' AND ''Color'' = '5' AND ''Linetype'' = 'Solid' AND ''LineWt''= '0' AND ''RefName'' = 'RAMP'</v>
      </c>
      <c r="P120" s="23"/>
      <c r="Q120" s="23"/>
      <c r="R120" s="23"/>
      <c r="S120" s="23"/>
      <c r="U120" s="8" t="s">
        <v>705</v>
      </c>
      <c r="V120" s="2" t="s">
        <v>706</v>
      </c>
      <c r="W120" s="25" t="s">
        <v>712</v>
      </c>
      <c r="X120" s="25" t="s">
        <v>707</v>
      </c>
      <c r="Y120" s="26" t="s">
        <v>708</v>
      </c>
      <c r="Z120" s="26" t="s">
        <v>709</v>
      </c>
      <c r="AA120" s="26" t="s">
        <v>710</v>
      </c>
      <c r="AB120" s="26" t="s">
        <v>711</v>
      </c>
    </row>
    <row r="121" spans="1:28" ht="12.75" customHeight="1">
      <c r="A121" s="5" t="s">
        <v>441</v>
      </c>
      <c r="B121" s="13" t="s">
        <v>320</v>
      </c>
      <c r="C121" s="13" t="s">
        <v>350</v>
      </c>
      <c r="D121" s="5" t="s">
        <v>442</v>
      </c>
      <c r="E121" s="4" t="s">
        <v>291</v>
      </c>
      <c r="F121" s="7">
        <v>16</v>
      </c>
      <c r="G121" s="7">
        <v>5</v>
      </c>
      <c r="H121" s="9" t="str">
        <f t="shared" si="10"/>
        <v>Solid</v>
      </c>
      <c r="I121" s="7">
        <v>0</v>
      </c>
      <c r="J121" s="6">
        <v>0</v>
      </c>
      <c r="K121" s="4" t="s">
        <v>361</v>
      </c>
      <c r="L121" s="4" t="s">
        <v>443</v>
      </c>
      <c r="M121" s="27" t="str">
        <f t="shared" si="11"/>
        <v>military_range_area_RANGE</v>
      </c>
      <c r="N121" s="27"/>
      <c r="O121" s="27" t="str">
        <f t="shared" si="14"/>
        <v>''Level_Name'' = 'VA_SITE_MISC' AND ''Level'' = '16' AND ''Color'' = '5' AND ''Linetype'' = 'Solid' AND ''LineWt''= '0' AND ''RefName'' = 'RANGE'</v>
      </c>
      <c r="U121" s="8" t="s">
        <v>705</v>
      </c>
      <c r="V121" s="2" t="s">
        <v>706</v>
      </c>
      <c r="W121" s="25" t="s">
        <v>712</v>
      </c>
      <c r="X121" s="25" t="s">
        <v>707</v>
      </c>
      <c r="Y121" s="26" t="s">
        <v>708</v>
      </c>
      <c r="Z121" s="26" t="s">
        <v>709</v>
      </c>
      <c r="AA121" s="26" t="s">
        <v>710</v>
      </c>
      <c r="AB121" s="26" t="s">
        <v>711</v>
      </c>
    </row>
    <row r="122" spans="1:28" ht="12.75" customHeight="1">
      <c r="A122" s="5" t="s">
        <v>70</v>
      </c>
      <c r="B122" s="13" t="s">
        <v>320</v>
      </c>
      <c r="C122" s="13" t="s">
        <v>350</v>
      </c>
      <c r="D122" s="5" t="s">
        <v>83</v>
      </c>
      <c r="E122" s="4" t="s">
        <v>273</v>
      </c>
      <c r="F122" s="6">
        <v>1</v>
      </c>
      <c r="G122" s="6">
        <v>3</v>
      </c>
      <c r="H122" s="9" t="str">
        <f t="shared" si="10"/>
        <v>LongDashed</v>
      </c>
      <c r="I122" s="6">
        <v>3</v>
      </c>
      <c r="J122" s="6">
        <v>2</v>
      </c>
      <c r="K122" s="5" t="s">
        <v>39</v>
      </c>
      <c r="L122" s="5" t="s">
        <v>94</v>
      </c>
      <c r="M122" s="27" t="str">
        <f t="shared" si="11"/>
        <v>road_area_RC</v>
      </c>
      <c r="N122" s="27"/>
      <c r="O122" s="27" t="str">
        <f t="shared" si="14"/>
        <v>''Level_Name'' = 'VA_ROAD_TW' AND ''Level'' = '1' AND ''Color'' = '3' AND ''Linetype'' = 'LongDashed' AND ''LineWt''= '2' AND ''RefName'' = 'RC'</v>
      </c>
      <c r="P122" s="5"/>
      <c r="Q122" s="5"/>
      <c r="R122" s="5"/>
      <c r="S122" s="5"/>
      <c r="U122" s="8" t="s">
        <v>705</v>
      </c>
      <c r="V122" s="2" t="s">
        <v>706</v>
      </c>
      <c r="W122" s="25" t="s">
        <v>712</v>
      </c>
      <c r="X122" s="25" t="s">
        <v>707</v>
      </c>
      <c r="Y122" s="26" t="s">
        <v>708</v>
      </c>
      <c r="Z122" s="26" t="s">
        <v>709</v>
      </c>
      <c r="AA122" s="26" t="s">
        <v>710</v>
      </c>
      <c r="AB122" s="26" t="s">
        <v>711</v>
      </c>
    </row>
    <row r="123" spans="1:28" ht="12.75" customHeight="1">
      <c r="A123" s="5" t="s">
        <v>20</v>
      </c>
      <c r="B123" s="13" t="s">
        <v>320</v>
      </c>
      <c r="C123" s="13" t="s">
        <v>350</v>
      </c>
      <c r="D123" s="5" t="s">
        <v>21</v>
      </c>
      <c r="E123" s="4" t="s">
        <v>275</v>
      </c>
      <c r="F123" s="6">
        <v>3</v>
      </c>
      <c r="G123" s="6">
        <v>3</v>
      </c>
      <c r="H123" s="9" t="str">
        <f t="shared" si="10"/>
        <v>Medium-Dashed</v>
      </c>
      <c r="I123" s="6">
        <v>2</v>
      </c>
      <c r="J123" s="6">
        <v>0</v>
      </c>
      <c r="K123" s="5" t="s">
        <v>39</v>
      </c>
      <c r="L123" s="5" t="s">
        <v>94</v>
      </c>
      <c r="M123" s="27" t="str">
        <f t="shared" si="11"/>
        <v>road_area_RDT</v>
      </c>
      <c r="N123" s="27"/>
      <c r="O123" s="27" t="str">
        <f t="shared" si="14"/>
        <v>''Level_Name'' = 'VA_ROAD_UNPA' AND ''Level'' = '3' AND ''Color'' = '3' AND ''Linetype'' = 'Medium-Dashed' AND ''LineWt''= '0' AND ''RefName'' = 'RDT'</v>
      </c>
      <c r="P123" s="5"/>
      <c r="Q123" s="5"/>
      <c r="R123" s="5"/>
      <c r="S123" s="5"/>
      <c r="U123" s="8" t="s">
        <v>705</v>
      </c>
      <c r="V123" s="2" t="s">
        <v>706</v>
      </c>
      <c r="W123" s="25" t="s">
        <v>712</v>
      </c>
      <c r="X123" s="25" t="s">
        <v>707</v>
      </c>
      <c r="Y123" s="26" t="s">
        <v>708</v>
      </c>
      <c r="Z123" s="26" t="s">
        <v>709</v>
      </c>
      <c r="AA123" s="26" t="s">
        <v>710</v>
      </c>
      <c r="AB123" s="26" t="s">
        <v>711</v>
      </c>
    </row>
    <row r="124" spans="1:28" ht="12.75" customHeight="1">
      <c r="A124" s="5" t="s">
        <v>486</v>
      </c>
      <c r="B124" s="13" t="s">
        <v>320</v>
      </c>
      <c r="C124" s="13" t="s">
        <v>350</v>
      </c>
      <c r="D124" s="5" t="s">
        <v>248</v>
      </c>
      <c r="E124" s="4" t="s">
        <v>287</v>
      </c>
      <c r="F124" s="6">
        <v>22</v>
      </c>
      <c r="G124" s="6">
        <v>6</v>
      </c>
      <c r="H124" s="9" t="str">
        <f t="shared" si="10"/>
        <v>Dotted</v>
      </c>
      <c r="I124" s="6">
        <v>1</v>
      </c>
      <c r="J124" s="6">
        <v>0</v>
      </c>
      <c r="K124" s="4" t="s">
        <v>41</v>
      </c>
      <c r="L124" s="4" t="s">
        <v>37</v>
      </c>
      <c r="M124" s="27" t="str">
        <f t="shared" si="11"/>
        <v>miscellaneous_feature_area_RIPRAP</v>
      </c>
      <c r="N124" s="27"/>
      <c r="O124" s="27" t="str">
        <f t="shared" si="14"/>
        <v>''Level_Name'' = 'VA_SITE_ROCK' AND ''Level'' = '22' AND ''Color'' = '6' AND ''Linetype'' = 'Dotted' AND ''LineWt''= '0' AND ''RefName'' = 'RIPRAP'</v>
      </c>
      <c r="U124" s="8" t="s">
        <v>705</v>
      </c>
      <c r="V124" s="2" t="s">
        <v>706</v>
      </c>
      <c r="W124" s="25" t="s">
        <v>712</v>
      </c>
      <c r="X124" s="25" t="s">
        <v>707</v>
      </c>
      <c r="Y124" s="26" t="s">
        <v>708</v>
      </c>
      <c r="Z124" s="26" t="s">
        <v>709</v>
      </c>
      <c r="AA124" s="26" t="s">
        <v>710</v>
      </c>
      <c r="AB124" s="26" t="s">
        <v>711</v>
      </c>
    </row>
    <row r="125" spans="1:28" ht="12.75" customHeight="1">
      <c r="A125" s="5" t="s">
        <v>235</v>
      </c>
      <c r="B125" s="13" t="s">
        <v>320</v>
      </c>
      <c r="C125" s="13" t="s">
        <v>350</v>
      </c>
      <c r="D125" s="5" t="s">
        <v>254</v>
      </c>
      <c r="E125" s="4" t="s">
        <v>287</v>
      </c>
      <c r="F125" s="6">
        <v>22</v>
      </c>
      <c r="G125" s="6">
        <v>6</v>
      </c>
      <c r="H125" s="9" t="str">
        <f t="shared" si="10"/>
        <v>Dotted</v>
      </c>
      <c r="I125" s="6">
        <v>1</v>
      </c>
      <c r="J125" s="6">
        <v>0</v>
      </c>
      <c r="K125" s="4" t="s">
        <v>41</v>
      </c>
      <c r="L125" s="4" t="s">
        <v>37</v>
      </c>
      <c r="M125" s="27" t="str">
        <f t="shared" si="11"/>
        <v>miscellaneous_feature_area_ROCK</v>
      </c>
      <c r="N125" s="27"/>
      <c r="O125" s="27" t="str">
        <f t="shared" si="14"/>
        <v>''Level_Name'' = 'VA_SITE_ROCK' AND ''Level'' = '22' AND ''Color'' = '6' AND ''Linetype'' = 'Dotted' AND ''LineWt''= '0' AND ''RefName'' = 'ROCK'</v>
      </c>
      <c r="U125" s="8" t="s">
        <v>705</v>
      </c>
      <c r="V125" s="2" t="s">
        <v>706</v>
      </c>
      <c r="W125" s="25" t="s">
        <v>712</v>
      </c>
      <c r="X125" s="25" t="s">
        <v>707</v>
      </c>
      <c r="Y125" s="26" t="s">
        <v>708</v>
      </c>
      <c r="Z125" s="26" t="s">
        <v>709</v>
      </c>
      <c r="AA125" s="26" t="s">
        <v>710</v>
      </c>
      <c r="AB125" s="26" t="s">
        <v>711</v>
      </c>
    </row>
    <row r="126" spans="1:28" ht="12.75" customHeight="1">
      <c r="A126" s="5" t="s">
        <v>247</v>
      </c>
      <c r="B126" s="13" t="s">
        <v>320</v>
      </c>
      <c r="C126" s="13" t="s">
        <v>350</v>
      </c>
      <c r="D126" s="5" t="s">
        <v>248</v>
      </c>
      <c r="E126" s="4" t="s">
        <v>287</v>
      </c>
      <c r="F126" s="6">
        <v>22</v>
      </c>
      <c r="G126" s="6">
        <v>6</v>
      </c>
      <c r="H126" s="9" t="str">
        <f t="shared" si="10"/>
        <v>Dotted</v>
      </c>
      <c r="I126" s="6">
        <v>1</v>
      </c>
      <c r="J126" s="6">
        <v>0</v>
      </c>
      <c r="K126" s="4" t="s">
        <v>41</v>
      </c>
      <c r="L126" s="4" t="s">
        <v>37</v>
      </c>
      <c r="M126" s="27" t="str">
        <f t="shared" si="11"/>
        <v>miscellaneous_feature_area_ROCKS</v>
      </c>
      <c r="N126" s="27"/>
      <c r="O126" s="27" t="str">
        <f t="shared" si="14"/>
        <v>''Level_Name'' = 'VA_SITE_ROCK' AND ''Level'' = '22' AND ''Color'' = '6' AND ''Linetype'' = 'Dotted' AND ''LineWt''= '0' AND ''RefName'' = 'ROCKS'</v>
      </c>
      <c r="U126" s="8" t="s">
        <v>705</v>
      </c>
      <c r="V126" s="2" t="s">
        <v>706</v>
      </c>
      <c r="W126" s="25" t="s">
        <v>712</v>
      </c>
      <c r="X126" s="25" t="s">
        <v>707</v>
      </c>
      <c r="Y126" s="26" t="s">
        <v>708</v>
      </c>
      <c r="Z126" s="26" t="s">
        <v>709</v>
      </c>
      <c r="AA126" s="26" t="s">
        <v>710</v>
      </c>
      <c r="AB126" s="26" t="s">
        <v>711</v>
      </c>
    </row>
    <row r="127" spans="1:28" ht="12.75" customHeight="1">
      <c r="A127" s="5" t="s">
        <v>226</v>
      </c>
      <c r="B127" s="13" t="s">
        <v>320</v>
      </c>
      <c r="C127" s="13" t="s">
        <v>350</v>
      </c>
      <c r="D127" s="5" t="s">
        <v>227</v>
      </c>
      <c r="E127" s="4" t="s">
        <v>284</v>
      </c>
      <c r="F127" s="6">
        <v>13</v>
      </c>
      <c r="G127" s="6">
        <v>4</v>
      </c>
      <c r="H127" s="9" t="str">
        <f t="shared" si="10"/>
        <v>LongDashed</v>
      </c>
      <c r="I127" s="6">
        <v>3</v>
      </c>
      <c r="J127" s="6">
        <v>2</v>
      </c>
      <c r="K127" s="4" t="s">
        <v>323</v>
      </c>
      <c r="L127" s="5" t="s">
        <v>110</v>
      </c>
      <c r="M127" s="27" t="str">
        <f t="shared" si="11"/>
        <v>structure_existing_area_RUIN</v>
      </c>
      <c r="N127" s="27"/>
      <c r="O127" s="27" t="str">
        <f t="shared" si="14"/>
        <v>''Level_Name'' = 'VA_BLDG_BLDG' AND ''Level'' = '13' AND ''Color'' = '4' AND ''Linetype'' = 'LongDashed' AND ''LineWt''= '2' AND ''RefName'' = 'RUIN'</v>
      </c>
      <c r="P127" s="5"/>
      <c r="Q127" s="5"/>
      <c r="R127" s="5"/>
      <c r="S127" s="5"/>
      <c r="U127" s="8" t="s">
        <v>705</v>
      </c>
      <c r="V127" s="2" t="s">
        <v>706</v>
      </c>
      <c r="W127" s="25" t="s">
        <v>712</v>
      </c>
      <c r="X127" s="25" t="s">
        <v>707</v>
      </c>
      <c r="Y127" s="26" t="s">
        <v>708</v>
      </c>
      <c r="Z127" s="26" t="s">
        <v>709</v>
      </c>
      <c r="AA127" s="26" t="s">
        <v>710</v>
      </c>
      <c r="AB127" s="26" t="s">
        <v>711</v>
      </c>
    </row>
    <row r="128" spans="1:28" ht="12.75" customHeight="1">
      <c r="A128" s="5" t="s">
        <v>163</v>
      </c>
      <c r="B128" s="13" t="s">
        <v>320</v>
      </c>
      <c r="C128" s="13" t="s">
        <v>350</v>
      </c>
      <c r="D128" s="5" t="s">
        <v>164</v>
      </c>
      <c r="E128" s="4" t="s">
        <v>281</v>
      </c>
      <c r="F128" s="6">
        <v>9</v>
      </c>
      <c r="G128" s="6">
        <v>6</v>
      </c>
      <c r="H128" s="9" t="str">
        <f t="shared" si="10"/>
        <v>Solid</v>
      </c>
      <c r="I128" s="6">
        <v>0</v>
      </c>
      <c r="J128" s="6">
        <v>0</v>
      </c>
      <c r="K128" s="5" t="s">
        <v>40</v>
      </c>
      <c r="L128" s="5" t="s">
        <v>32</v>
      </c>
      <c r="M128" s="27" t="str">
        <f t="shared" si="11"/>
        <v>pedestrian_sidewalk_area_SA</v>
      </c>
      <c r="N128" s="27"/>
      <c r="O128" s="27" t="str">
        <f t="shared" si="14"/>
        <v>''Level_Name'' = 'VA_SITE_SWLK' AND ''Level'' = '9' AND ''Color'' = '6' AND ''Linetype'' = 'Solid' AND ''LineWt''= '0' AND ''RefName'' = 'SA'</v>
      </c>
      <c r="P128" s="5"/>
      <c r="Q128" s="5"/>
      <c r="R128" s="5"/>
      <c r="S128" s="5"/>
      <c r="U128" s="8" t="s">
        <v>705</v>
      </c>
      <c r="V128" s="2" t="s">
        <v>706</v>
      </c>
      <c r="W128" s="25" t="s">
        <v>712</v>
      </c>
      <c r="X128" s="25" t="s">
        <v>707</v>
      </c>
      <c r="Y128" s="26" t="s">
        <v>708</v>
      </c>
      <c r="Z128" s="26" t="s">
        <v>709</v>
      </c>
      <c r="AA128" s="26" t="s">
        <v>710</v>
      </c>
      <c r="AB128" s="26" t="s">
        <v>711</v>
      </c>
    </row>
    <row r="129" spans="1:28" ht="12.75" customHeight="1">
      <c r="A129" s="5" t="s">
        <v>628</v>
      </c>
      <c r="B129" s="13" t="s">
        <v>320</v>
      </c>
      <c r="C129" s="13" t="s">
        <v>350</v>
      </c>
      <c r="D129" s="5" t="s">
        <v>164</v>
      </c>
      <c r="E129" s="4" t="s">
        <v>281</v>
      </c>
      <c r="F129" s="6">
        <v>9</v>
      </c>
      <c r="G129" s="6">
        <v>6</v>
      </c>
      <c r="H129" s="9" t="str">
        <f t="shared" si="10"/>
        <v>Solid</v>
      </c>
      <c r="I129" s="6">
        <v>0</v>
      </c>
      <c r="J129" s="6">
        <v>0</v>
      </c>
      <c r="K129" s="5" t="s">
        <v>40</v>
      </c>
      <c r="L129" s="5" t="s">
        <v>32</v>
      </c>
      <c r="M129" s="27" t="str">
        <f t="shared" si="11"/>
        <v>pedestrian_sidewalk_area_SAB</v>
      </c>
      <c r="N129" s="27"/>
      <c r="O129" s="27" t="str">
        <f t="shared" si="14"/>
        <v>''Level_Name'' = 'VA_SITE_SWLK' AND ''Level'' = '9' AND ''Color'' = '6' AND ''Linetype'' = 'Solid' AND ''LineWt''= '0' AND ''RefName'' = 'SAB'</v>
      </c>
      <c r="P129" s="5"/>
      <c r="Q129" s="5"/>
      <c r="R129" s="5"/>
      <c r="S129" s="5"/>
      <c r="T129" s="4" t="s">
        <v>629</v>
      </c>
      <c r="U129" s="8" t="s">
        <v>705</v>
      </c>
      <c r="V129" s="2" t="s">
        <v>706</v>
      </c>
      <c r="W129" s="25" t="s">
        <v>712</v>
      </c>
      <c r="X129" s="25" t="s">
        <v>707</v>
      </c>
      <c r="Y129" s="26" t="s">
        <v>708</v>
      </c>
      <c r="Z129" s="26" t="s">
        <v>709</v>
      </c>
      <c r="AA129" s="26" t="s">
        <v>710</v>
      </c>
      <c r="AB129" s="26" t="s">
        <v>711</v>
      </c>
    </row>
    <row r="130" spans="1:28" ht="12.75" customHeight="1">
      <c r="A130" s="5" t="s">
        <v>22</v>
      </c>
      <c r="B130" s="13" t="s">
        <v>320</v>
      </c>
      <c r="C130" s="13" t="s">
        <v>350</v>
      </c>
      <c r="D130" s="5" t="s">
        <v>23</v>
      </c>
      <c r="E130" s="4" t="s">
        <v>281</v>
      </c>
      <c r="F130" s="6">
        <v>9</v>
      </c>
      <c r="G130" s="6">
        <v>6</v>
      </c>
      <c r="H130" s="9" t="str">
        <f t="shared" si="10"/>
        <v>Solid</v>
      </c>
      <c r="I130" s="6">
        <v>0</v>
      </c>
      <c r="J130" s="6">
        <v>0</v>
      </c>
      <c r="K130" s="5" t="s">
        <v>40</v>
      </c>
      <c r="L130" s="5" t="s">
        <v>32</v>
      </c>
      <c r="M130" s="27" t="str">
        <f t="shared" si="11"/>
        <v>pedestrian_sidewalk_area_SC</v>
      </c>
      <c r="N130" s="27"/>
      <c r="O130" s="27" t="str">
        <f t="shared" si="14"/>
        <v>''Level_Name'' = 'VA_SITE_SWLK' AND ''Level'' = '9' AND ''Color'' = '6' AND ''Linetype'' = 'Solid' AND ''LineWt''= '0' AND ''RefName'' = 'SC'</v>
      </c>
      <c r="P130" s="5"/>
      <c r="Q130" s="5"/>
      <c r="R130" s="5"/>
      <c r="S130" s="5"/>
      <c r="U130" s="8" t="s">
        <v>705</v>
      </c>
      <c r="V130" s="2" t="s">
        <v>706</v>
      </c>
      <c r="W130" s="25" t="s">
        <v>712</v>
      </c>
      <c r="X130" s="25" t="s">
        <v>707</v>
      </c>
      <c r="Y130" s="26" t="s">
        <v>708</v>
      </c>
      <c r="Z130" s="26" t="s">
        <v>709</v>
      </c>
      <c r="AA130" s="26" t="s">
        <v>710</v>
      </c>
      <c r="AB130" s="26" t="s">
        <v>711</v>
      </c>
    </row>
    <row r="131" spans="1:28" ht="12.75" customHeight="1">
      <c r="A131" s="27" t="s">
        <v>619</v>
      </c>
      <c r="B131" s="3" t="s">
        <v>320</v>
      </c>
      <c r="C131" s="3" t="s">
        <v>350</v>
      </c>
      <c r="D131" s="27" t="s">
        <v>621</v>
      </c>
      <c r="E131" s="4" t="s">
        <v>291</v>
      </c>
      <c r="F131" s="9">
        <v>16</v>
      </c>
      <c r="G131" s="6">
        <v>5</v>
      </c>
      <c r="H131" s="9" t="str">
        <f t="shared" ref="H131:H194" si="15">IF(ISBLANK(I131),"No Value",IF(I131=0,"Solid",IF(I131=1,"Dotted",IF(I131=2,"Medium-Dashed",IF(I131=3,"LongDashed",IF(I131=4,"LongDashed Dot Dot",IF(I131=6,"Medium-Dashed Dot Dot",IF(I131=7,"Solid Medium-Dashed" ))))))))</f>
        <v>Solid</v>
      </c>
      <c r="I131" s="6">
        <v>0</v>
      </c>
      <c r="J131" s="6">
        <v>0</v>
      </c>
      <c r="K131" s="5" t="s">
        <v>39</v>
      </c>
      <c r="L131" s="27" t="s">
        <v>620</v>
      </c>
      <c r="M131" s="27" t="str">
        <f t="shared" ref="M131:M194" si="16">IF(ISBLANK(A131),L131, CONCATENATE(L131,"_",A131))</f>
        <v>weigh_station_area_SCALES</v>
      </c>
      <c r="N131" s="27"/>
      <c r="O131" s="27" t="str">
        <f t="shared" si="14"/>
        <v>''Level_Name'' = 'VA_SITE_MISC' AND ''Level'' = '16' AND ''Color'' = '5' AND ''Linetype'' = 'Solid' AND ''LineWt''= '0' AND ''RefName'' = 'SCALES'</v>
      </c>
      <c r="P131" s="27"/>
      <c r="Q131" s="27"/>
      <c r="R131" s="27"/>
      <c r="S131" s="27"/>
      <c r="T131" s="43" t="s">
        <v>622</v>
      </c>
      <c r="U131" s="8" t="s">
        <v>705</v>
      </c>
      <c r="V131" s="2" t="s">
        <v>706</v>
      </c>
      <c r="W131" s="25" t="s">
        <v>712</v>
      </c>
      <c r="X131" s="25" t="s">
        <v>707</v>
      </c>
      <c r="Y131" s="26" t="s">
        <v>708</v>
      </c>
      <c r="Z131" s="26" t="s">
        <v>709</v>
      </c>
      <c r="AA131" s="26" t="s">
        <v>710</v>
      </c>
      <c r="AB131" s="26" t="s">
        <v>711</v>
      </c>
    </row>
    <row r="132" spans="1:28" ht="12.75" customHeight="1">
      <c r="A132" s="5" t="s">
        <v>630</v>
      </c>
      <c r="B132" s="13" t="s">
        <v>320</v>
      </c>
      <c r="C132" s="13" t="s">
        <v>350</v>
      </c>
      <c r="D132" s="5" t="s">
        <v>23</v>
      </c>
      <c r="E132" s="4" t="s">
        <v>281</v>
      </c>
      <c r="F132" s="6">
        <v>9</v>
      </c>
      <c r="G132" s="6">
        <v>6</v>
      </c>
      <c r="H132" s="9" t="str">
        <f t="shared" si="15"/>
        <v>Solid</v>
      </c>
      <c r="I132" s="6">
        <v>0</v>
      </c>
      <c r="J132" s="6">
        <v>0</v>
      </c>
      <c r="K132" s="5" t="s">
        <v>40</v>
      </c>
      <c r="L132" s="5" t="s">
        <v>32</v>
      </c>
      <c r="M132" s="27" t="str">
        <f t="shared" si="16"/>
        <v>pedestrian_sidewalk_area_SCB</v>
      </c>
      <c r="N132" s="27"/>
      <c r="O132" s="27" t="str">
        <f t="shared" si="14"/>
        <v>''Level_Name'' = 'VA_SITE_SWLK' AND ''Level'' = '9' AND ''Color'' = '6' AND ''Linetype'' = 'Solid' AND ''LineWt''= '0' AND ''RefName'' = 'SCB'</v>
      </c>
      <c r="P132" s="5"/>
      <c r="Q132" s="5"/>
      <c r="R132" s="5"/>
      <c r="S132" s="5"/>
      <c r="T132" s="4" t="s">
        <v>629</v>
      </c>
      <c r="U132" s="8" t="s">
        <v>705</v>
      </c>
      <c r="V132" s="2" t="s">
        <v>706</v>
      </c>
      <c r="W132" s="25" t="s">
        <v>712</v>
      </c>
      <c r="X132" s="25" t="s">
        <v>707</v>
      </c>
      <c r="Y132" s="26" t="s">
        <v>708</v>
      </c>
      <c r="Z132" s="26" t="s">
        <v>709</v>
      </c>
      <c r="AA132" s="26" t="s">
        <v>710</v>
      </c>
      <c r="AB132" s="26" t="s">
        <v>711</v>
      </c>
    </row>
    <row r="133" spans="1:28" ht="12.75" customHeight="1">
      <c r="A133" s="5" t="s">
        <v>71</v>
      </c>
      <c r="B133" s="13" t="s">
        <v>320</v>
      </c>
      <c r="C133" s="13" t="s">
        <v>350</v>
      </c>
      <c r="D133" s="5" t="s">
        <v>181</v>
      </c>
      <c r="E133" s="4" t="s">
        <v>281</v>
      </c>
      <c r="F133" s="6">
        <v>9</v>
      </c>
      <c r="G133" s="6">
        <v>6</v>
      </c>
      <c r="H133" s="9" t="str">
        <f t="shared" si="15"/>
        <v>Solid</v>
      </c>
      <c r="I133" s="6">
        <v>0</v>
      </c>
      <c r="J133" s="6">
        <v>0</v>
      </c>
      <c r="K133" s="5" t="s">
        <v>40</v>
      </c>
      <c r="L133" s="5" t="s">
        <v>32</v>
      </c>
      <c r="M133" s="27" t="str">
        <f t="shared" si="16"/>
        <v>pedestrian_sidewalk_area_SDT</v>
      </c>
      <c r="N133" s="27"/>
      <c r="O133" s="27" t="str">
        <f t="shared" si="14"/>
        <v>''Level_Name'' = 'VA_SITE_SWLK' AND ''Level'' = '9' AND ''Color'' = '6' AND ''Linetype'' = 'Solid' AND ''LineWt''= '0' AND ''RefName'' = 'SDT'</v>
      </c>
      <c r="P133" s="5"/>
      <c r="Q133" s="5"/>
      <c r="R133" s="5"/>
      <c r="S133" s="5"/>
      <c r="U133" s="8" t="s">
        <v>705</v>
      </c>
      <c r="V133" s="2" t="s">
        <v>706</v>
      </c>
      <c r="W133" s="25" t="s">
        <v>712</v>
      </c>
      <c r="X133" s="25" t="s">
        <v>707</v>
      </c>
      <c r="Y133" s="26" t="s">
        <v>708</v>
      </c>
      <c r="Z133" s="26" t="s">
        <v>709</v>
      </c>
      <c r="AA133" s="26" t="s">
        <v>710</v>
      </c>
      <c r="AB133" s="26" t="s">
        <v>711</v>
      </c>
    </row>
    <row r="134" spans="1:28" ht="12.75" customHeight="1">
      <c r="A134" s="5" t="s">
        <v>631</v>
      </c>
      <c r="B134" s="13" t="s">
        <v>320</v>
      </c>
      <c r="C134" s="13" t="s">
        <v>350</v>
      </c>
      <c r="D134" s="5" t="s">
        <v>181</v>
      </c>
      <c r="E134" s="4" t="s">
        <v>281</v>
      </c>
      <c r="F134" s="6">
        <v>9</v>
      </c>
      <c r="G134" s="6">
        <v>6</v>
      </c>
      <c r="H134" s="9" t="str">
        <f t="shared" si="15"/>
        <v>Solid</v>
      </c>
      <c r="I134" s="6">
        <v>0</v>
      </c>
      <c r="J134" s="6">
        <v>0</v>
      </c>
      <c r="K134" s="5" t="s">
        <v>40</v>
      </c>
      <c r="L134" s="5" t="s">
        <v>32</v>
      </c>
      <c r="M134" s="27" t="str">
        <f t="shared" si="16"/>
        <v>pedestrian_sidewalk_area_SDTB</v>
      </c>
      <c r="N134" s="27"/>
      <c r="O134" s="27" t="str">
        <f t="shared" si="14"/>
        <v>''Level_Name'' = 'VA_SITE_SWLK' AND ''Level'' = '9' AND ''Color'' = '6' AND ''Linetype'' = 'Solid' AND ''LineWt''= '0' AND ''RefName'' = 'SDTB'</v>
      </c>
      <c r="P134" s="5"/>
      <c r="Q134" s="5"/>
      <c r="R134" s="5"/>
      <c r="S134" s="5"/>
      <c r="T134" s="4" t="s">
        <v>629</v>
      </c>
      <c r="U134" s="8" t="s">
        <v>705</v>
      </c>
      <c r="V134" s="2" t="s">
        <v>706</v>
      </c>
      <c r="W134" s="25" t="s">
        <v>712</v>
      </c>
      <c r="X134" s="25" t="s">
        <v>707</v>
      </c>
      <c r="Y134" s="26" t="s">
        <v>708</v>
      </c>
      <c r="Z134" s="26" t="s">
        <v>709</v>
      </c>
      <c r="AA134" s="26" t="s">
        <v>710</v>
      </c>
      <c r="AB134" s="26" t="s">
        <v>711</v>
      </c>
    </row>
    <row r="135" spans="1:28" ht="12.75" customHeight="1">
      <c r="A135" s="5" t="s">
        <v>632</v>
      </c>
      <c r="B135" s="13" t="s">
        <v>320</v>
      </c>
      <c r="C135" s="13" t="s">
        <v>350</v>
      </c>
      <c r="D135" s="5" t="s">
        <v>633</v>
      </c>
      <c r="E135" s="4" t="s">
        <v>291</v>
      </c>
      <c r="F135" s="6">
        <v>16</v>
      </c>
      <c r="G135" s="6">
        <v>5</v>
      </c>
      <c r="H135" s="9" t="str">
        <f t="shared" si="15"/>
        <v>Solid</v>
      </c>
      <c r="I135" s="6">
        <v>0</v>
      </c>
      <c r="J135" s="6">
        <v>0</v>
      </c>
      <c r="K135" s="8" t="s">
        <v>598</v>
      </c>
      <c r="L135" s="5" t="s">
        <v>523</v>
      </c>
      <c r="M135" s="27" t="str">
        <f t="shared" si="16"/>
        <v>mooring_facility_area_SEAW</v>
      </c>
      <c r="N135" s="27"/>
      <c r="O135" s="27" t="str">
        <f t="shared" si="14"/>
        <v>''Level_Name'' = 'VA_SITE_MISC' AND ''Level'' = '16' AND ''Color'' = '5' AND ''Linetype'' = 'Solid' AND ''LineWt''= '0' AND ''RefName'' = 'SEAW'</v>
      </c>
      <c r="P135" s="5"/>
      <c r="Q135" s="5"/>
      <c r="R135" s="5"/>
      <c r="S135" s="5"/>
      <c r="T135" s="42" t="s">
        <v>634</v>
      </c>
      <c r="U135" s="8" t="s">
        <v>705</v>
      </c>
      <c r="V135" s="2" t="s">
        <v>706</v>
      </c>
      <c r="W135" s="25" t="s">
        <v>712</v>
      </c>
      <c r="X135" s="25" t="s">
        <v>707</v>
      </c>
      <c r="Y135" s="26" t="s">
        <v>708</v>
      </c>
      <c r="Z135" s="26" t="s">
        <v>709</v>
      </c>
      <c r="AA135" s="26" t="s">
        <v>710</v>
      </c>
      <c r="AB135" s="26" t="s">
        <v>711</v>
      </c>
    </row>
    <row r="136" spans="1:28" ht="12.75" customHeight="1">
      <c r="A136" s="5" t="s">
        <v>143</v>
      </c>
      <c r="B136" s="13" t="s">
        <v>320</v>
      </c>
      <c r="C136" s="13" t="s">
        <v>350</v>
      </c>
      <c r="D136" s="5" t="s">
        <v>144</v>
      </c>
      <c r="E136" s="4" t="s">
        <v>296</v>
      </c>
      <c r="F136" s="6">
        <v>30</v>
      </c>
      <c r="G136" s="6">
        <v>7</v>
      </c>
      <c r="H136" s="9" t="str">
        <f t="shared" si="15"/>
        <v>Solid</v>
      </c>
      <c r="I136" s="6">
        <v>0</v>
      </c>
      <c r="J136" s="6">
        <v>0</v>
      </c>
      <c r="K136" s="5" t="s">
        <v>416</v>
      </c>
      <c r="L136" s="5" t="s">
        <v>36</v>
      </c>
      <c r="M136" s="27" t="str">
        <f t="shared" si="16"/>
        <v>athletic_field_area_SF</v>
      </c>
      <c r="N136" s="27"/>
      <c r="O136" s="27" t="str">
        <f t="shared" si="14"/>
        <v>''Level_Name'' = 'VA_SITE_SPRT' AND ''Level'' = '30' AND ''Color'' = '7' AND ''Linetype'' = 'Solid' AND ''LineWt''= '0' AND ''RefName'' = 'SF'</v>
      </c>
      <c r="P136" s="5"/>
      <c r="Q136" s="5"/>
      <c r="R136" s="5"/>
      <c r="S136" s="5"/>
      <c r="U136" s="8" t="s">
        <v>705</v>
      </c>
      <c r="V136" s="2" t="s">
        <v>706</v>
      </c>
      <c r="W136" s="25" t="s">
        <v>712</v>
      </c>
      <c r="X136" s="25" t="s">
        <v>707</v>
      </c>
      <c r="Y136" s="26" t="s">
        <v>708</v>
      </c>
      <c r="Z136" s="26" t="s">
        <v>709</v>
      </c>
      <c r="AA136" s="26" t="s">
        <v>710</v>
      </c>
      <c r="AB136" s="26" t="s">
        <v>711</v>
      </c>
    </row>
    <row r="137" spans="1:28" ht="12.75" customHeight="1">
      <c r="A137" s="5" t="s">
        <v>49</v>
      </c>
      <c r="B137" s="14" t="s">
        <v>239</v>
      </c>
      <c r="C137" s="13" t="s">
        <v>350</v>
      </c>
      <c r="D137" s="5" t="s">
        <v>128</v>
      </c>
      <c r="E137" s="4" t="s">
        <v>403</v>
      </c>
      <c r="F137" s="6">
        <v>32</v>
      </c>
      <c r="G137" s="6"/>
      <c r="H137" s="9" t="str">
        <f t="shared" si="15"/>
        <v>No Value</v>
      </c>
      <c r="I137" s="6"/>
      <c r="J137" s="6"/>
      <c r="K137" s="4" t="s">
        <v>39</v>
      </c>
      <c r="L137" s="44" t="s">
        <v>95</v>
      </c>
      <c r="M137" s="27" t="str">
        <f t="shared" si="16"/>
        <v>road_feature_point_SGN1P</v>
      </c>
      <c r="N137" s="27"/>
      <c r="O137" s="27" t="str">
        <f>CONCATENATE("''Level_Name'' = '",E137,"' AND ''Level'' ='",F137,"' AND ''RefName'' = '",A137,"'")</f>
        <v>''Level_Name'' = 'VA_SITE_SIGN' AND ''Level'' ='32' AND ''RefName'' = 'SGN1P'</v>
      </c>
      <c r="P137" s="44"/>
      <c r="Q137" s="44"/>
      <c r="R137" s="44"/>
      <c r="S137" s="44"/>
      <c r="U137" s="8" t="s">
        <v>705</v>
      </c>
      <c r="V137" s="2" t="s">
        <v>706</v>
      </c>
      <c r="W137" s="25" t="s">
        <v>712</v>
      </c>
      <c r="X137" s="25" t="s">
        <v>707</v>
      </c>
      <c r="Y137" s="26" t="s">
        <v>708</v>
      </c>
      <c r="Z137" s="26" t="s">
        <v>709</v>
      </c>
      <c r="AA137" s="26" t="s">
        <v>710</v>
      </c>
      <c r="AB137" s="26" t="s">
        <v>711</v>
      </c>
    </row>
    <row r="138" spans="1:28" ht="12.75" customHeight="1">
      <c r="A138" s="5" t="s">
        <v>50</v>
      </c>
      <c r="B138" s="14" t="s">
        <v>239</v>
      </c>
      <c r="C138" s="13" t="s">
        <v>350</v>
      </c>
      <c r="D138" s="5" t="s">
        <v>128</v>
      </c>
      <c r="E138" s="4" t="s">
        <v>403</v>
      </c>
      <c r="F138" s="6">
        <v>32</v>
      </c>
      <c r="G138" s="6"/>
      <c r="H138" s="9" t="str">
        <f t="shared" si="15"/>
        <v>No Value</v>
      </c>
      <c r="I138" s="6"/>
      <c r="J138" s="6"/>
      <c r="K138" s="4" t="s">
        <v>39</v>
      </c>
      <c r="L138" s="44" t="s">
        <v>95</v>
      </c>
      <c r="M138" s="27" t="str">
        <f t="shared" si="16"/>
        <v>road_feature_point_SGN2P</v>
      </c>
      <c r="N138" s="27"/>
      <c r="O138" s="27" t="str">
        <f>CONCATENATE("''Level_Name'' = '",E138,"' AND ''Level'' ='",F138,"' AND ''RefName'' = '",A138,"'")</f>
        <v>''Level_Name'' = 'VA_SITE_SIGN' AND ''Level'' ='32' AND ''RefName'' = 'SGN2P'</v>
      </c>
      <c r="P138" s="44"/>
      <c r="Q138" s="44"/>
      <c r="R138" s="44"/>
      <c r="S138" s="44"/>
      <c r="T138" s="11"/>
      <c r="U138" s="8" t="s">
        <v>705</v>
      </c>
      <c r="V138" s="2" t="s">
        <v>706</v>
      </c>
      <c r="W138" s="25" t="s">
        <v>712</v>
      </c>
      <c r="X138" s="25" t="s">
        <v>707</v>
      </c>
      <c r="Y138" s="26" t="s">
        <v>708</v>
      </c>
      <c r="Z138" s="26" t="s">
        <v>709</v>
      </c>
      <c r="AA138" s="26" t="s">
        <v>710</v>
      </c>
      <c r="AB138" s="26" t="s">
        <v>711</v>
      </c>
    </row>
    <row r="139" spans="1:28" ht="12.75" customHeight="1">
      <c r="A139" s="5" t="s">
        <v>194</v>
      </c>
      <c r="B139" s="13" t="s">
        <v>320</v>
      </c>
      <c r="C139" s="13" t="s">
        <v>350</v>
      </c>
      <c r="D139" s="5" t="s">
        <v>198</v>
      </c>
      <c r="E139" s="4" t="s">
        <v>276</v>
      </c>
      <c r="F139" s="6">
        <v>4</v>
      </c>
      <c r="G139" s="6">
        <v>3</v>
      </c>
      <c r="H139" s="9" t="str">
        <f t="shared" si="15"/>
        <v>LongDashed</v>
      </c>
      <c r="I139" s="6">
        <v>3</v>
      </c>
      <c r="J139" s="6">
        <v>0</v>
      </c>
      <c r="K139" s="5" t="s">
        <v>39</v>
      </c>
      <c r="L139" s="5" t="s">
        <v>197</v>
      </c>
      <c r="M139" s="27" t="str">
        <f t="shared" si="16"/>
        <v>road_shoulder_area_SHA</v>
      </c>
      <c r="N139" s="27"/>
      <c r="O139" s="27" t="str">
        <f t="shared" ref="O139:O145" si="17">IF(ISBLANK(A139),(CONCATENATE("''Level_Name'' = '",E139,"' AND ''Level'' = '",F139,"' AND ''Color'' = '",G139,"' AND ''Linetype'' = '",H139,"' AND ''LineWt''= '",J139,"'")),(CONCATENATE("''Level_Name'' = '",E139,"' AND ''Level'' = '",F139,"' AND ''Color'' = '",G139,"' AND ''Linetype'' = '",H139,"' AND ''LineWt''= '",J139,"' AND ''RefName'' = '",A139,"'")))</f>
        <v>''Level_Name'' = 'VA_ROAD_EASP' AND ''Level'' = '4' AND ''Color'' = '3' AND ''Linetype'' = 'LongDashed' AND ''LineWt''= '0' AND ''RefName'' = 'SHA'</v>
      </c>
      <c r="P139" s="5"/>
      <c r="Q139" s="5"/>
      <c r="R139" s="5"/>
      <c r="S139" s="5"/>
      <c r="U139" s="8" t="s">
        <v>705</v>
      </c>
      <c r="V139" s="2" t="s">
        <v>706</v>
      </c>
      <c r="W139" s="25" t="s">
        <v>712</v>
      </c>
      <c r="X139" s="25" t="s">
        <v>707</v>
      </c>
      <c r="Y139" s="26" t="s">
        <v>708</v>
      </c>
      <c r="Z139" s="26" t="s">
        <v>709</v>
      </c>
      <c r="AA139" s="26" t="s">
        <v>710</v>
      </c>
      <c r="AB139" s="26" t="s">
        <v>711</v>
      </c>
    </row>
    <row r="140" spans="1:28" ht="12.75" customHeight="1">
      <c r="A140" s="5" t="s">
        <v>195</v>
      </c>
      <c r="B140" s="13" t="s">
        <v>320</v>
      </c>
      <c r="C140" s="13" t="s">
        <v>350</v>
      </c>
      <c r="D140" s="5" t="s">
        <v>199</v>
      </c>
      <c r="E140" s="4" t="s">
        <v>276</v>
      </c>
      <c r="F140" s="6">
        <v>4</v>
      </c>
      <c r="G140" s="6">
        <v>3</v>
      </c>
      <c r="H140" s="9" t="str">
        <f t="shared" si="15"/>
        <v>LongDashed</v>
      </c>
      <c r="I140" s="6">
        <v>3</v>
      </c>
      <c r="J140" s="6">
        <v>0</v>
      </c>
      <c r="K140" s="5" t="s">
        <v>39</v>
      </c>
      <c r="L140" s="5" t="s">
        <v>197</v>
      </c>
      <c r="M140" s="27" t="str">
        <f t="shared" si="16"/>
        <v>road_shoulder_area_SHC</v>
      </c>
      <c r="N140" s="27"/>
      <c r="O140" s="27" t="str">
        <f t="shared" si="17"/>
        <v>''Level_Name'' = 'VA_ROAD_EASP' AND ''Level'' = '4' AND ''Color'' = '3' AND ''Linetype'' = 'LongDashed' AND ''LineWt''= '0' AND ''RefName'' = 'SHC'</v>
      </c>
      <c r="P140" s="5"/>
      <c r="Q140" s="5"/>
      <c r="R140" s="5"/>
      <c r="S140" s="5"/>
      <c r="U140" s="8" t="s">
        <v>705</v>
      </c>
      <c r="V140" s="2" t="s">
        <v>706</v>
      </c>
      <c r="W140" s="25" t="s">
        <v>712</v>
      </c>
      <c r="X140" s="25" t="s">
        <v>707</v>
      </c>
      <c r="Y140" s="26" t="s">
        <v>708</v>
      </c>
      <c r="Z140" s="26" t="s">
        <v>709</v>
      </c>
      <c r="AA140" s="26" t="s">
        <v>710</v>
      </c>
      <c r="AB140" s="26" t="s">
        <v>711</v>
      </c>
    </row>
    <row r="141" spans="1:28" ht="12.75" customHeight="1">
      <c r="A141" s="5" t="s">
        <v>196</v>
      </c>
      <c r="B141" s="13" t="s">
        <v>320</v>
      </c>
      <c r="C141" s="13" t="s">
        <v>350</v>
      </c>
      <c r="D141" s="5" t="s">
        <v>200</v>
      </c>
      <c r="E141" s="4" t="s">
        <v>275</v>
      </c>
      <c r="F141" s="6">
        <v>3</v>
      </c>
      <c r="G141" s="6">
        <v>3</v>
      </c>
      <c r="H141" s="9" t="str">
        <f t="shared" si="15"/>
        <v>Medium-Dashed</v>
      </c>
      <c r="I141" s="6">
        <v>2</v>
      </c>
      <c r="J141" s="6">
        <v>0</v>
      </c>
      <c r="K141" s="5" t="s">
        <v>39</v>
      </c>
      <c r="L141" s="5" t="s">
        <v>197</v>
      </c>
      <c r="M141" s="27" t="str">
        <f t="shared" si="16"/>
        <v>road_shoulder_area_SHDT</v>
      </c>
      <c r="N141" s="27"/>
      <c r="O141" s="27" t="str">
        <f t="shared" si="17"/>
        <v>''Level_Name'' = 'VA_ROAD_UNPA' AND ''Level'' = '3' AND ''Color'' = '3' AND ''Linetype'' = 'Medium-Dashed' AND ''LineWt''= '0' AND ''RefName'' = 'SHDT'</v>
      </c>
      <c r="P141" s="5"/>
      <c r="Q141" s="5"/>
      <c r="R141" s="5"/>
      <c r="S141" s="5"/>
      <c r="U141" s="8" t="s">
        <v>705</v>
      </c>
      <c r="V141" s="2" t="s">
        <v>706</v>
      </c>
      <c r="W141" s="25" t="s">
        <v>712</v>
      </c>
      <c r="X141" s="25" t="s">
        <v>707</v>
      </c>
      <c r="Y141" s="26" t="s">
        <v>708</v>
      </c>
      <c r="Z141" s="26" t="s">
        <v>709</v>
      </c>
      <c r="AA141" s="26" t="s">
        <v>710</v>
      </c>
      <c r="AB141" s="26" t="s">
        <v>711</v>
      </c>
    </row>
    <row r="142" spans="1:28" ht="12.75" customHeight="1">
      <c r="A142" s="27" t="s">
        <v>426</v>
      </c>
      <c r="B142" s="13" t="s">
        <v>320</v>
      </c>
      <c r="C142" s="13" t="s">
        <v>350</v>
      </c>
      <c r="D142" s="27" t="s">
        <v>427</v>
      </c>
      <c r="E142" s="4" t="s">
        <v>276</v>
      </c>
      <c r="F142" s="6">
        <v>13</v>
      </c>
      <c r="G142" s="6">
        <v>4</v>
      </c>
      <c r="H142" s="9" t="str">
        <f t="shared" si="15"/>
        <v>Solid</v>
      </c>
      <c r="I142" s="6">
        <v>0</v>
      </c>
      <c r="J142" s="6">
        <v>2</v>
      </c>
      <c r="K142" s="4" t="s">
        <v>323</v>
      </c>
      <c r="L142" s="4" t="s">
        <v>428</v>
      </c>
      <c r="M142" s="27" t="str">
        <f t="shared" si="16"/>
        <v>shed_area_SHED</v>
      </c>
      <c r="N142" s="27"/>
      <c r="O142" s="27" t="str">
        <f t="shared" si="17"/>
        <v>''Level_Name'' = 'VA_ROAD_EASP' AND ''Level'' = '13' AND ''Color'' = '4' AND ''Linetype'' = 'Solid' AND ''LineWt''= '2' AND ''RefName'' = 'SHED'</v>
      </c>
      <c r="U142" s="8" t="s">
        <v>705</v>
      </c>
      <c r="V142" s="2" t="s">
        <v>706</v>
      </c>
      <c r="W142" s="25" t="s">
        <v>712</v>
      </c>
      <c r="X142" s="25" t="s">
        <v>707</v>
      </c>
      <c r="Y142" s="26" t="s">
        <v>708</v>
      </c>
      <c r="Z142" s="26" t="s">
        <v>709</v>
      </c>
      <c r="AA142" s="26" t="s">
        <v>710</v>
      </c>
      <c r="AB142" s="26" t="s">
        <v>711</v>
      </c>
    </row>
    <row r="143" spans="1:28" ht="12.75" customHeight="1">
      <c r="A143" s="5" t="s">
        <v>308</v>
      </c>
      <c r="B143" s="14" t="s">
        <v>320</v>
      </c>
      <c r="C143" s="13" t="s">
        <v>350</v>
      </c>
      <c r="D143" s="5" t="s">
        <v>128</v>
      </c>
      <c r="E143" s="4" t="s">
        <v>403</v>
      </c>
      <c r="F143" s="6">
        <v>32</v>
      </c>
      <c r="G143" s="6">
        <v>4</v>
      </c>
      <c r="H143" s="9" t="str">
        <f t="shared" si="15"/>
        <v>Solid</v>
      </c>
      <c r="I143" s="6">
        <v>0</v>
      </c>
      <c r="J143" s="6">
        <v>0</v>
      </c>
      <c r="K143" s="4" t="s">
        <v>39</v>
      </c>
      <c r="L143" s="44" t="s">
        <v>463</v>
      </c>
      <c r="M143" s="27" t="str">
        <f t="shared" si="16"/>
        <v>road_feature_area_SIGN</v>
      </c>
      <c r="N143" s="27"/>
      <c r="O143" s="27" t="str">
        <f t="shared" si="17"/>
        <v>''Level_Name'' = 'VA_SITE_SIGN' AND ''Level'' = '32' AND ''Color'' = '4' AND ''Linetype'' = 'Solid' AND ''LineWt''= '0' AND ''RefName'' = 'SIGN'</v>
      </c>
      <c r="P143" s="44"/>
      <c r="Q143" s="44"/>
      <c r="R143" s="44"/>
      <c r="S143" s="44"/>
      <c r="T143" s="11"/>
      <c r="U143" s="8" t="s">
        <v>705</v>
      </c>
      <c r="V143" s="2" t="s">
        <v>706</v>
      </c>
      <c r="W143" s="25" t="s">
        <v>712</v>
      </c>
      <c r="X143" s="25" t="s">
        <v>707</v>
      </c>
      <c r="Y143" s="26" t="s">
        <v>708</v>
      </c>
      <c r="Z143" s="26" t="s">
        <v>709</v>
      </c>
      <c r="AA143" s="26" t="s">
        <v>710</v>
      </c>
      <c r="AB143" s="26" t="s">
        <v>711</v>
      </c>
    </row>
    <row r="144" spans="1:28" ht="12.75" customHeight="1">
      <c r="A144" s="5" t="s">
        <v>647</v>
      </c>
      <c r="B144" s="13" t="s">
        <v>320</v>
      </c>
      <c r="C144" s="13" t="s">
        <v>350</v>
      </c>
      <c r="D144" s="5" t="s">
        <v>33</v>
      </c>
      <c r="E144" s="4" t="s">
        <v>284</v>
      </c>
      <c r="F144" s="6">
        <v>13</v>
      </c>
      <c r="G144" s="6">
        <v>4</v>
      </c>
      <c r="H144" s="9" t="str">
        <f t="shared" si="15"/>
        <v>Solid</v>
      </c>
      <c r="I144" s="6">
        <v>0</v>
      </c>
      <c r="J144" s="6">
        <v>2</v>
      </c>
      <c r="K144" s="8" t="s">
        <v>481</v>
      </c>
      <c r="L144" s="5" t="s">
        <v>648</v>
      </c>
      <c r="M144" s="27" t="str">
        <f t="shared" si="16"/>
        <v>silo_area_SILO</v>
      </c>
      <c r="N144" s="27"/>
      <c r="O144" s="27" t="str">
        <f t="shared" si="17"/>
        <v>''Level_Name'' = 'VA_BLDG_BLDG' AND ''Level'' = '13' AND ''Color'' = '4' AND ''Linetype'' = 'Solid' AND ''LineWt''= '2' AND ''RefName'' = 'SILO'</v>
      </c>
      <c r="P144" s="5"/>
      <c r="Q144" s="5"/>
      <c r="R144" s="5"/>
      <c r="S144" s="5"/>
      <c r="U144" s="8" t="s">
        <v>705</v>
      </c>
      <c r="V144" s="2" t="s">
        <v>706</v>
      </c>
      <c r="W144" s="25" t="s">
        <v>712</v>
      </c>
      <c r="X144" s="25" t="s">
        <v>707</v>
      </c>
      <c r="Y144" s="26" t="s">
        <v>708</v>
      </c>
      <c r="Z144" s="26" t="s">
        <v>709</v>
      </c>
      <c r="AA144" s="26" t="s">
        <v>710</v>
      </c>
      <c r="AB144" s="26" t="s">
        <v>711</v>
      </c>
    </row>
    <row r="145" spans="1:28" ht="12.75" customHeight="1">
      <c r="A145" s="5" t="s">
        <v>509</v>
      </c>
      <c r="B145" s="13" t="s">
        <v>320</v>
      </c>
      <c r="C145" s="13" t="s">
        <v>350</v>
      </c>
      <c r="D145" s="5" t="s">
        <v>511</v>
      </c>
      <c r="E145" s="4" t="s">
        <v>296</v>
      </c>
      <c r="F145" s="6">
        <v>30</v>
      </c>
      <c r="G145" s="6">
        <v>7</v>
      </c>
      <c r="H145" s="9" t="str">
        <f t="shared" si="15"/>
        <v>Solid</v>
      </c>
      <c r="I145" s="6">
        <v>0</v>
      </c>
      <c r="J145" s="6">
        <v>0</v>
      </c>
      <c r="K145" s="5" t="s">
        <v>416</v>
      </c>
      <c r="L145" s="5" t="s">
        <v>36</v>
      </c>
      <c r="M145" s="27" t="str">
        <f t="shared" si="16"/>
        <v>athletic_field_area_SOCCER</v>
      </c>
      <c r="N145" s="27"/>
      <c r="O145" s="27" t="str">
        <f t="shared" si="17"/>
        <v>''Level_Name'' = 'VA_SITE_SPRT' AND ''Level'' = '30' AND ''Color'' = '7' AND ''Linetype'' = 'Solid' AND ''LineWt''= '0' AND ''RefName'' = 'SOCCER'</v>
      </c>
      <c r="P145" s="5"/>
      <c r="Q145" s="5"/>
      <c r="R145" s="5"/>
      <c r="S145" s="5"/>
      <c r="U145" s="8" t="s">
        <v>705</v>
      </c>
      <c r="V145" s="2" t="s">
        <v>706</v>
      </c>
      <c r="W145" s="25" t="s">
        <v>712</v>
      </c>
      <c r="X145" s="25" t="s">
        <v>707</v>
      </c>
      <c r="Y145" s="26" t="s">
        <v>708</v>
      </c>
      <c r="Z145" s="26" t="s">
        <v>709</v>
      </c>
      <c r="AA145" s="26" t="s">
        <v>710</v>
      </c>
      <c r="AB145" s="26" t="s">
        <v>711</v>
      </c>
    </row>
    <row r="146" spans="1:28" ht="12.75" customHeight="1">
      <c r="A146" s="2" t="s">
        <v>505</v>
      </c>
      <c r="B146" s="14" t="s">
        <v>239</v>
      </c>
      <c r="C146" s="13" t="s">
        <v>350</v>
      </c>
      <c r="D146" s="2" t="s">
        <v>506</v>
      </c>
      <c r="E146" s="4" t="s">
        <v>396</v>
      </c>
      <c r="F146" s="3">
        <v>24</v>
      </c>
      <c r="G146" s="3"/>
      <c r="H146" s="9" t="str">
        <f t="shared" si="15"/>
        <v>No Value</v>
      </c>
      <c r="I146" s="3"/>
      <c r="J146" s="3"/>
      <c r="K146" s="2" t="s">
        <v>42</v>
      </c>
      <c r="L146" s="5" t="s">
        <v>507</v>
      </c>
      <c r="M146" s="27" t="str">
        <f t="shared" si="16"/>
        <v>ut_undefined_feature_point_SP</v>
      </c>
      <c r="N146" s="27"/>
      <c r="O146" s="27" t="str">
        <f>CONCATENATE("''Level_Name'' = '",E146,"' AND ''Level'' ='",F146,"' AND ''RefName'' = '",A146,"'")</f>
        <v>''Level_Name'' = 'VA_UTIL_MANH' AND ''Level'' ='24' AND ''RefName'' = 'SP'</v>
      </c>
      <c r="P146" s="5"/>
      <c r="Q146" s="5"/>
      <c r="R146" s="5"/>
      <c r="S146" s="5"/>
      <c r="U146" s="8" t="s">
        <v>705</v>
      </c>
      <c r="V146" s="2" t="s">
        <v>706</v>
      </c>
      <c r="W146" s="25" t="s">
        <v>712</v>
      </c>
      <c r="X146" s="25" t="s">
        <v>707</v>
      </c>
      <c r="Y146" s="26" t="s">
        <v>708</v>
      </c>
      <c r="Z146" s="26" t="s">
        <v>709</v>
      </c>
      <c r="AA146" s="26" t="s">
        <v>710</v>
      </c>
      <c r="AB146" s="26" t="s">
        <v>711</v>
      </c>
    </row>
    <row r="147" spans="1:28" ht="12.75" customHeight="1">
      <c r="A147" s="4" t="s">
        <v>700</v>
      </c>
      <c r="B147" s="14" t="s">
        <v>320</v>
      </c>
      <c r="C147" s="13" t="s">
        <v>350</v>
      </c>
      <c r="D147" s="4" t="s">
        <v>318</v>
      </c>
      <c r="E147" s="4" t="s">
        <v>291</v>
      </c>
      <c r="F147" s="6">
        <v>16</v>
      </c>
      <c r="G147" s="6">
        <v>5</v>
      </c>
      <c r="H147" s="9" t="str">
        <f t="shared" si="15"/>
        <v>Solid</v>
      </c>
      <c r="I147" s="6">
        <v>0</v>
      </c>
      <c r="J147" s="6">
        <v>0</v>
      </c>
      <c r="K147" s="4" t="s">
        <v>315</v>
      </c>
      <c r="L147" s="21" t="s">
        <v>316</v>
      </c>
      <c r="M147" s="27" t="str">
        <f t="shared" si="16"/>
        <v>spill_containment_feature_area_SPILL CONT</v>
      </c>
      <c r="N147" s="27"/>
      <c r="O147" s="27" t="str">
        <f>IF(ISBLANK(A147),(CONCATENATE("''Level_Name'' = '",E147,"' AND ''Level'' = '",F147,"' AND ''Color'' = '",G147,"' AND ''Linetype'' = '",H147,"' AND ''LineWt''= '",J147,"'")),(CONCATENATE("''Level_Name'' = '",E147,"' AND ''Level'' = '",F147,"' AND ''Color'' = '",G147,"' AND ''Linetype'' = '",H147,"' AND ''LineWt''= '",J147,"' AND ''RefName'' = '",A147,"'")))</f>
        <v>''Level_Name'' = 'VA_SITE_MISC' AND ''Level'' = '16' AND ''Color'' = '5' AND ''Linetype'' = 'Solid' AND ''LineWt''= '0' AND ''RefName'' = 'SPILL CONT'</v>
      </c>
      <c r="P147" s="21"/>
      <c r="Q147" s="21"/>
      <c r="R147" s="21"/>
      <c r="S147" s="21"/>
      <c r="U147" s="8" t="s">
        <v>705</v>
      </c>
      <c r="V147" s="2" t="s">
        <v>706</v>
      </c>
      <c r="W147" s="25" t="s">
        <v>712</v>
      </c>
      <c r="X147" s="25" t="s">
        <v>707</v>
      </c>
      <c r="Y147" s="26" t="s">
        <v>708</v>
      </c>
      <c r="Z147" s="26" t="s">
        <v>709</v>
      </c>
      <c r="AA147" s="26" t="s">
        <v>710</v>
      </c>
      <c r="AB147" s="26" t="s">
        <v>711</v>
      </c>
    </row>
    <row r="148" spans="1:28" ht="12.75" customHeight="1">
      <c r="A148" s="5" t="s">
        <v>600</v>
      </c>
      <c r="B148" s="14" t="s">
        <v>239</v>
      </c>
      <c r="C148" s="13" t="s">
        <v>352</v>
      </c>
      <c r="D148" s="5" t="s">
        <v>601</v>
      </c>
      <c r="E148" s="4" t="s">
        <v>407</v>
      </c>
      <c r="F148" s="6">
        <v>40</v>
      </c>
      <c r="G148" s="6"/>
      <c r="H148" s="9" t="str">
        <f t="shared" si="15"/>
        <v>No Value</v>
      </c>
      <c r="I148" s="6"/>
      <c r="J148" s="6"/>
      <c r="K148" s="8" t="s">
        <v>582</v>
      </c>
      <c r="L148" s="53" t="s">
        <v>124</v>
      </c>
      <c r="M148" s="27" t="str">
        <f t="shared" si="16"/>
        <v>flora_species_point_SSHRUB</v>
      </c>
      <c r="N148" s="27"/>
      <c r="O148" s="27" t="str">
        <f>CONCATENATE("''Level_Name'' = '",E148,"' AND ''Level'' ='",F148,"' AND ''RefName'' = '",A148,"'")</f>
        <v>''Level_Name'' = 'VA_SITE_BRUS' AND ''Level'' ='40' AND ''RefName'' = 'SSHRUB'</v>
      </c>
      <c r="P148" s="53"/>
      <c r="Q148" s="53"/>
      <c r="R148" s="53"/>
      <c r="S148" s="53"/>
      <c r="U148" s="8" t="s">
        <v>705</v>
      </c>
      <c r="V148" s="2" t="s">
        <v>706</v>
      </c>
      <c r="W148" s="25" t="s">
        <v>712</v>
      </c>
      <c r="X148" s="25" t="s">
        <v>707</v>
      </c>
      <c r="Y148" s="26" t="s">
        <v>708</v>
      </c>
      <c r="Z148" s="26" t="s">
        <v>709</v>
      </c>
      <c r="AA148" s="26" t="s">
        <v>710</v>
      </c>
      <c r="AB148" s="26" t="s">
        <v>711</v>
      </c>
    </row>
    <row r="149" spans="1:28" ht="12.75" customHeight="1">
      <c r="A149" s="5" t="s">
        <v>253</v>
      </c>
      <c r="B149" s="13" t="s">
        <v>320</v>
      </c>
      <c r="C149" s="13" t="s">
        <v>350</v>
      </c>
      <c r="D149" s="5" t="s">
        <v>146</v>
      </c>
      <c r="E149" s="4" t="s">
        <v>293</v>
      </c>
      <c r="F149" s="6">
        <v>35</v>
      </c>
      <c r="G149" s="6">
        <v>2</v>
      </c>
      <c r="H149" s="9" t="str">
        <f t="shared" si="15"/>
        <v>Solid</v>
      </c>
      <c r="I149" s="6">
        <v>0</v>
      </c>
      <c r="J149" s="6">
        <v>0</v>
      </c>
      <c r="K149" s="4" t="s">
        <v>416</v>
      </c>
      <c r="L149" s="5" t="s">
        <v>147</v>
      </c>
      <c r="M149" s="27" t="str">
        <f t="shared" si="16"/>
        <v>golf_course_bunker_area_ST</v>
      </c>
      <c r="N149" s="27"/>
      <c r="O149" s="27" t="str">
        <f>IF(ISBLANK(A149),(CONCATENATE("''Level_Name'' = '",E149,"' AND ''Level'' = '",F149,"' AND ''Color'' = '",G149,"' AND ''Linetype'' = '",H149,"' AND ''LineWt''= '",J149,"'")),(CONCATENATE("''Level_Name'' = '",E149,"' AND ''Level'' = '",F149,"' AND ''Color'' = '",G149,"' AND ''Linetype'' = '",H149,"' AND ''LineWt''= '",J149,"' AND ''RefName'' = '",A149,"'")))</f>
        <v>''Level_Name'' = 'VA_SITE_GOLF' AND ''Level'' = '35' AND ''Color'' = '2' AND ''Linetype'' = 'Solid' AND ''LineWt''= '0' AND ''RefName'' = 'ST'</v>
      </c>
      <c r="P149" s="5"/>
      <c r="Q149" s="5"/>
      <c r="R149" s="5"/>
      <c r="S149" s="5"/>
      <c r="T149" s="8"/>
      <c r="U149" s="8" t="s">
        <v>705</v>
      </c>
      <c r="V149" s="2" t="s">
        <v>706</v>
      </c>
      <c r="W149" s="25" t="s">
        <v>712</v>
      </c>
      <c r="X149" s="25" t="s">
        <v>707</v>
      </c>
      <c r="Y149" s="26" t="s">
        <v>708</v>
      </c>
      <c r="Z149" s="26" t="s">
        <v>709</v>
      </c>
      <c r="AA149" s="26" t="s">
        <v>710</v>
      </c>
      <c r="AB149" s="26" t="s">
        <v>711</v>
      </c>
    </row>
    <row r="150" spans="1:28" ht="12.75" customHeight="1">
      <c r="A150" s="2" t="s">
        <v>189</v>
      </c>
      <c r="B150" s="14" t="s">
        <v>239</v>
      </c>
      <c r="C150" s="13" t="s">
        <v>350</v>
      </c>
      <c r="D150" s="2" t="s">
        <v>188</v>
      </c>
      <c r="E150" s="4" t="s">
        <v>291</v>
      </c>
      <c r="F150" s="3">
        <v>16</v>
      </c>
      <c r="G150" s="3">
        <v>5</v>
      </c>
      <c r="H150" s="9" t="str">
        <f t="shared" si="15"/>
        <v>Solid</v>
      </c>
      <c r="I150" s="3">
        <v>0</v>
      </c>
      <c r="J150" s="3">
        <v>0</v>
      </c>
      <c r="K150" s="2" t="s">
        <v>41</v>
      </c>
      <c r="L150" s="2" t="s">
        <v>187</v>
      </c>
      <c r="M150" s="27" t="str">
        <f t="shared" si="16"/>
        <v>smokestack_chimney_point_STACK</v>
      </c>
      <c r="N150" s="27"/>
      <c r="O150" s="27" t="str">
        <f>IF(ISBLANK(A150),(CONCATENATE("''Level_Name'' = '",E150,"' AND ''Level'' = '",F150,"' AND ''Color'' = '",G150,"' AND ''Linetype'' = '",H150,"' AND ''LineWt''= '",J150,"'")),(CONCATENATE("''Level_Name'' = '",E150,"' AND ''Level'' = '",F150,"' AND ''Color'' = '",G150,"' AND ''Linetype'' = '",H150,"' AND ''LineWt''= '",J150,"' AND ''RefName'' = '",A150,"'")))</f>
        <v>''Level_Name'' = 'VA_SITE_MISC' AND ''Level'' = '16' AND ''Color'' = '5' AND ''Linetype'' = 'Solid' AND ''LineWt''= '0' AND ''RefName'' = 'STACK'</v>
      </c>
      <c r="P150" s="2"/>
      <c r="Q150" s="2"/>
      <c r="R150" s="2"/>
      <c r="S150" s="2"/>
      <c r="U150" s="8" t="s">
        <v>705</v>
      </c>
      <c r="V150" s="2" t="s">
        <v>706</v>
      </c>
      <c r="W150" s="25" t="s">
        <v>712</v>
      </c>
      <c r="X150" s="25" t="s">
        <v>707</v>
      </c>
      <c r="Y150" s="26" t="s">
        <v>708</v>
      </c>
      <c r="Z150" s="26" t="s">
        <v>709</v>
      </c>
      <c r="AA150" s="26" t="s">
        <v>710</v>
      </c>
      <c r="AB150" s="26" t="s">
        <v>711</v>
      </c>
    </row>
    <row r="151" spans="1:28" ht="12.75" customHeight="1">
      <c r="A151" s="5" t="s">
        <v>24</v>
      </c>
      <c r="B151" s="13" t="s">
        <v>320</v>
      </c>
      <c r="C151" s="13" t="s">
        <v>350</v>
      </c>
      <c r="D151" s="5" t="s">
        <v>109</v>
      </c>
      <c r="E151" s="4" t="s">
        <v>283</v>
      </c>
      <c r="F151" s="6">
        <v>12</v>
      </c>
      <c r="G151" s="6">
        <v>4</v>
      </c>
      <c r="H151" s="9" t="str">
        <f t="shared" si="15"/>
        <v>Solid</v>
      </c>
      <c r="I151" s="6">
        <v>0</v>
      </c>
      <c r="J151" s="6">
        <v>0</v>
      </c>
      <c r="K151" s="5" t="s">
        <v>40</v>
      </c>
      <c r="L151" s="5" t="s">
        <v>32</v>
      </c>
      <c r="M151" s="27" t="str">
        <f t="shared" si="16"/>
        <v>pedestrian_sidewalk_area_STAIRS</v>
      </c>
      <c r="N151" s="27"/>
      <c r="O151" s="27" t="str">
        <f>IF(ISBLANK(A151),(CONCATENATE("''Level_Name'' = '",E151,"' AND ''Level'' = '",F151,"' AND ''Color'' = '",G151,"' AND ''Linetype'' = '",H151,"' AND ''LineWt''= '",J151,"'")),(CONCATENATE("''Level_Name'' = '",E151,"' AND ''Level'' = '",F151,"' AND ''Color'' = '",G151,"' AND ''Linetype'' = '",H151,"' AND ''LineWt''= '",J151,"' AND ''RefName'' = '",A151,"'")))</f>
        <v>''Level_Name'' = 'VA_SITE_PATI' AND ''Level'' = '12' AND ''Color'' = '4' AND ''Linetype'' = 'Solid' AND ''LineWt''= '0' AND ''RefName'' = 'STAIRS'</v>
      </c>
      <c r="P151" s="5"/>
      <c r="Q151" s="5"/>
      <c r="R151" s="5"/>
      <c r="S151" s="5"/>
      <c r="U151" s="8" t="s">
        <v>705</v>
      </c>
      <c r="V151" s="2" t="s">
        <v>706</v>
      </c>
      <c r="W151" s="25" t="s">
        <v>712</v>
      </c>
      <c r="X151" s="25" t="s">
        <v>707</v>
      </c>
      <c r="Y151" s="26" t="s">
        <v>708</v>
      </c>
      <c r="Z151" s="26" t="s">
        <v>709</v>
      </c>
      <c r="AA151" s="26" t="s">
        <v>710</v>
      </c>
      <c r="AB151" s="26" t="s">
        <v>711</v>
      </c>
    </row>
    <row r="152" spans="1:28" ht="12.75" customHeight="1">
      <c r="A152" s="4" t="s">
        <v>702</v>
      </c>
      <c r="B152" s="14" t="s">
        <v>320</v>
      </c>
      <c r="C152" s="13" t="s">
        <v>350</v>
      </c>
      <c r="D152" s="4" t="s">
        <v>317</v>
      </c>
      <c r="E152" s="4" t="s">
        <v>402</v>
      </c>
      <c r="F152" s="12">
        <v>31</v>
      </c>
      <c r="G152" s="12">
        <v>3</v>
      </c>
      <c r="H152" s="9" t="str">
        <f t="shared" si="15"/>
        <v>Solid</v>
      </c>
      <c r="I152" s="12">
        <v>0</v>
      </c>
      <c r="J152" s="12">
        <v>0</v>
      </c>
      <c r="K152" s="4" t="s">
        <v>314</v>
      </c>
      <c r="L152" s="4" t="s">
        <v>319</v>
      </c>
      <c r="M152" s="27" t="str">
        <f t="shared" si="16"/>
        <v>stmswr_drainage_basin_area_STO BASIN</v>
      </c>
      <c r="N152" s="27"/>
      <c r="O152" s="27" t="str">
        <f>IF(ISBLANK(A152),(CONCATENATE("''Level_Name'' = '",E152,"' AND ''Level'' = '",F152,"' AND ''Color'' = '",G152,"' AND ''Linetype'' = '",H152,"' AND ''LineWt''= '",J152,"'")),(CONCATENATE("''Level_Name'' = '",E152,"' AND ''Level'' = '",F152,"' AND ''Color'' = '",G152,"' AND ''Linetype'' = '",H152,"' AND ''LineWt''= '",J152,"' AND ''RefName'' = '",A152,"'")))</f>
        <v>''Level_Name'' = 'VA_UTIL_STRM' AND ''Level'' = '31' AND ''Color'' = '3' AND ''Linetype'' = 'Solid' AND ''LineWt''= '0' AND ''RefName'' = 'STO BASIN'</v>
      </c>
      <c r="U152" s="8" t="s">
        <v>705</v>
      </c>
      <c r="V152" s="2" t="s">
        <v>706</v>
      </c>
      <c r="W152" s="25" t="s">
        <v>712</v>
      </c>
      <c r="X152" s="25" t="s">
        <v>707</v>
      </c>
      <c r="Y152" s="26" t="s">
        <v>708</v>
      </c>
      <c r="Z152" s="26" t="s">
        <v>709</v>
      </c>
      <c r="AA152" s="26" t="s">
        <v>710</v>
      </c>
      <c r="AB152" s="26" t="s">
        <v>711</v>
      </c>
    </row>
    <row r="153" spans="1:28" ht="12.75" customHeight="1">
      <c r="A153" s="5" t="s">
        <v>670</v>
      </c>
      <c r="B153" s="13" t="s">
        <v>320</v>
      </c>
      <c r="C153" s="3"/>
      <c r="D153" s="5" t="s">
        <v>671</v>
      </c>
      <c r="E153" s="4" t="s">
        <v>291</v>
      </c>
      <c r="F153" s="6">
        <v>16</v>
      </c>
      <c r="G153" s="6">
        <v>5</v>
      </c>
      <c r="H153" s="9" t="str">
        <f t="shared" si="15"/>
        <v>Solid</v>
      </c>
      <c r="I153" s="6">
        <v>0</v>
      </c>
      <c r="J153" s="6">
        <v>0</v>
      </c>
      <c r="K153" s="4" t="s">
        <v>323</v>
      </c>
      <c r="L153" s="5" t="s">
        <v>672</v>
      </c>
      <c r="M153" s="27" t="str">
        <f t="shared" si="16"/>
        <v>open_storage_area_STORAGE</v>
      </c>
      <c r="N153" s="27"/>
      <c r="O153" s="27" t="str">
        <f>IF(ISBLANK(A153),(CONCATENATE("''Level_Name'' = '",E153,"' AND ''Level'' = '",F153,"' AND ''Color'' = '",G153,"' AND ''Linetype'' = '",H153,"' AND ''LineWt''= '",J153,"'")),(CONCATENATE("''Level_Name'' = '",E153,"' AND ''Level'' = '",F153,"' AND ''Color'' = '",G153,"' AND ''Linetype'' = '",H153,"' AND ''LineWt''= '",J153,"' AND ''RefName'' = '",A153,"'")))</f>
        <v>''Level_Name'' = 'VA_SITE_MISC' AND ''Level'' = '16' AND ''Color'' = '5' AND ''Linetype'' = 'Solid' AND ''LineWt''= '0' AND ''RefName'' = 'STORAGE'</v>
      </c>
      <c r="P153" s="5"/>
      <c r="Q153" s="5"/>
      <c r="R153" s="5"/>
      <c r="S153" s="5"/>
      <c r="U153" s="8" t="s">
        <v>705</v>
      </c>
      <c r="V153" s="2" t="s">
        <v>706</v>
      </c>
      <c r="W153" s="25" t="s">
        <v>712</v>
      </c>
      <c r="X153" s="25" t="s">
        <v>707</v>
      </c>
      <c r="Y153" s="26" t="s">
        <v>708</v>
      </c>
      <c r="Z153" s="26" t="s">
        <v>709</v>
      </c>
      <c r="AA153" s="26" t="s">
        <v>710</v>
      </c>
      <c r="AB153" s="26" t="s">
        <v>711</v>
      </c>
    </row>
    <row r="154" spans="1:28" ht="12.75" customHeight="1">
      <c r="A154" s="5" t="s">
        <v>51</v>
      </c>
      <c r="B154" s="14" t="s">
        <v>239</v>
      </c>
      <c r="C154" s="13" t="s">
        <v>352</v>
      </c>
      <c r="D154" s="5" t="s">
        <v>126</v>
      </c>
      <c r="E154" s="4" t="s">
        <v>406</v>
      </c>
      <c r="F154" s="6">
        <v>39</v>
      </c>
      <c r="G154" s="6"/>
      <c r="H154" s="9" t="str">
        <f t="shared" si="15"/>
        <v>No Value</v>
      </c>
      <c r="I154" s="6"/>
      <c r="J154" s="6"/>
      <c r="K154" s="8" t="s">
        <v>582</v>
      </c>
      <c r="L154" s="8" t="s">
        <v>124</v>
      </c>
      <c r="M154" s="27" t="str">
        <f t="shared" si="16"/>
        <v>flora_species_point_STREE</v>
      </c>
      <c r="N154" s="27"/>
      <c r="O154" s="27" t="str">
        <f>CONCATENATE("''Level_Name'' = '",E154,"' AND ''Level'' ='",F154,"' AND ''RefName'' = '",A154,"'")</f>
        <v>''Level_Name'' = 'VA_SITE_TREE' AND ''Level'' ='39' AND ''RefName'' = 'STREE'</v>
      </c>
      <c r="P154" s="8"/>
      <c r="Q154" s="8"/>
      <c r="R154" s="8"/>
      <c r="S154" s="8"/>
      <c r="U154" s="8" t="s">
        <v>705</v>
      </c>
      <c r="V154" s="2" t="s">
        <v>706</v>
      </c>
      <c r="W154" s="25" t="s">
        <v>712</v>
      </c>
      <c r="X154" s="25" t="s">
        <v>707</v>
      </c>
      <c r="Y154" s="26" t="s">
        <v>708</v>
      </c>
      <c r="Z154" s="26" t="s">
        <v>709</v>
      </c>
      <c r="AA154" s="26" t="s">
        <v>710</v>
      </c>
      <c r="AB154" s="26" t="s">
        <v>711</v>
      </c>
    </row>
    <row r="155" spans="1:28" ht="12.75" customHeight="1">
      <c r="A155" s="5" t="s">
        <v>249</v>
      </c>
      <c r="B155" s="13" t="s">
        <v>320</v>
      </c>
      <c r="C155" s="13" t="s">
        <v>350</v>
      </c>
      <c r="D155" s="5" t="s">
        <v>203</v>
      </c>
      <c r="E155" s="4" t="s">
        <v>291</v>
      </c>
      <c r="F155" s="6">
        <v>16</v>
      </c>
      <c r="G155" s="6">
        <v>5</v>
      </c>
      <c r="H155" s="9" t="str">
        <f t="shared" si="15"/>
        <v>Solid</v>
      </c>
      <c r="I155" s="6">
        <v>0</v>
      </c>
      <c r="J155" s="6">
        <v>0</v>
      </c>
      <c r="K155" s="5" t="s">
        <v>585</v>
      </c>
      <c r="L155" s="4" t="s">
        <v>321</v>
      </c>
      <c r="M155" s="27" t="str">
        <f t="shared" si="16"/>
        <v>electrical_substation_area_SUBS</v>
      </c>
      <c r="N155" s="27"/>
      <c r="O155" s="27" t="str">
        <f t="shared" ref="O155:O161" si="18">IF(ISBLANK(A155),(CONCATENATE("''Level_Name'' = '",E155,"' AND ''Level'' = '",F155,"' AND ''Color'' = '",G155,"' AND ''Linetype'' = '",H155,"' AND ''LineWt''= '",J155,"'")),(CONCATENATE("''Level_Name'' = '",E155,"' AND ''Level'' = '",F155,"' AND ''Color'' = '",G155,"' AND ''Linetype'' = '",H155,"' AND ''LineWt''= '",J155,"' AND ''RefName'' = '",A155,"'")))</f>
        <v>''Level_Name'' = 'VA_SITE_MISC' AND ''Level'' = '16' AND ''Color'' = '5' AND ''Linetype'' = 'Solid' AND ''LineWt''= '0' AND ''RefName'' = 'SUBS'</v>
      </c>
      <c r="U155" s="8" t="s">
        <v>705</v>
      </c>
      <c r="V155" s="2" t="s">
        <v>706</v>
      </c>
      <c r="W155" s="25" t="s">
        <v>712</v>
      </c>
      <c r="X155" s="25" t="s">
        <v>707</v>
      </c>
      <c r="Y155" s="26" t="s">
        <v>708</v>
      </c>
      <c r="Z155" s="26" t="s">
        <v>709</v>
      </c>
      <c r="AA155" s="26" t="s">
        <v>710</v>
      </c>
      <c r="AB155" s="26" t="s">
        <v>711</v>
      </c>
    </row>
    <row r="156" spans="1:28" ht="12.75" customHeight="1">
      <c r="A156" s="5" t="s">
        <v>271</v>
      </c>
      <c r="B156" s="13" t="s">
        <v>320</v>
      </c>
      <c r="C156" s="13" t="s">
        <v>350</v>
      </c>
      <c r="D156" s="5" t="s">
        <v>182</v>
      </c>
      <c r="E156" s="4" t="s">
        <v>281</v>
      </c>
      <c r="F156" s="6">
        <v>9</v>
      </c>
      <c r="G156" s="6">
        <v>6</v>
      </c>
      <c r="H156" s="9" t="str">
        <f t="shared" si="15"/>
        <v>Solid</v>
      </c>
      <c r="I156" s="6">
        <v>0</v>
      </c>
      <c r="J156" s="6">
        <v>0</v>
      </c>
      <c r="K156" s="5" t="s">
        <v>40</v>
      </c>
      <c r="L156" s="5" t="s">
        <v>32</v>
      </c>
      <c r="M156" s="27" t="str">
        <f t="shared" si="16"/>
        <v>pedestrian_sidewalk_area_SW</v>
      </c>
      <c r="N156" s="27"/>
      <c r="O156" s="27" t="str">
        <f t="shared" si="18"/>
        <v>''Level_Name'' = 'VA_SITE_SWLK' AND ''Level'' = '9' AND ''Color'' = '6' AND ''Linetype'' = 'Solid' AND ''LineWt''= '0' AND ''RefName'' = 'SW'</v>
      </c>
      <c r="P156" s="5"/>
      <c r="Q156" s="5"/>
      <c r="R156" s="5"/>
      <c r="S156" s="5"/>
      <c r="U156" s="8" t="s">
        <v>705</v>
      </c>
      <c r="V156" s="2" t="s">
        <v>706</v>
      </c>
      <c r="W156" s="25" t="s">
        <v>712</v>
      </c>
      <c r="X156" s="25" t="s">
        <v>707</v>
      </c>
      <c r="Y156" s="26" t="s">
        <v>708</v>
      </c>
      <c r="Z156" s="26" t="s">
        <v>709</v>
      </c>
      <c r="AA156" s="26" t="s">
        <v>710</v>
      </c>
      <c r="AB156" s="26" t="s">
        <v>711</v>
      </c>
    </row>
    <row r="157" spans="1:28" ht="12.75" customHeight="1">
      <c r="A157" s="8" t="s">
        <v>72</v>
      </c>
      <c r="B157" s="3" t="s">
        <v>320</v>
      </c>
      <c r="C157" s="13" t="s">
        <v>352</v>
      </c>
      <c r="D157" s="8" t="s">
        <v>173</v>
      </c>
      <c r="E157" s="4" t="s">
        <v>406</v>
      </c>
      <c r="F157" s="9">
        <v>39</v>
      </c>
      <c r="G157" s="9">
        <v>2</v>
      </c>
      <c r="H157" s="9" t="str">
        <f t="shared" si="15"/>
        <v>Solid</v>
      </c>
      <c r="I157" s="9">
        <v>0</v>
      </c>
      <c r="J157" s="6">
        <v>0</v>
      </c>
      <c r="K157" s="8" t="s">
        <v>582</v>
      </c>
      <c r="L157" s="8" t="s">
        <v>184</v>
      </c>
      <c r="M157" s="27" t="str">
        <f t="shared" si="16"/>
        <v>flora_species_area_T</v>
      </c>
      <c r="N157" s="27"/>
      <c r="O157" s="27" t="str">
        <f t="shared" si="18"/>
        <v>''Level_Name'' = 'VA_SITE_TREE' AND ''Level'' = '39' AND ''Color'' = '2' AND ''Linetype'' = 'Solid' AND ''LineWt''= '0' AND ''RefName'' = 'T'</v>
      </c>
      <c r="P157" s="8"/>
      <c r="Q157" s="8"/>
      <c r="R157" s="8"/>
      <c r="S157" s="8"/>
      <c r="U157" s="8" t="s">
        <v>705</v>
      </c>
      <c r="V157" s="2" t="s">
        <v>706</v>
      </c>
      <c r="W157" s="25" t="s">
        <v>712</v>
      </c>
      <c r="X157" s="25" t="s">
        <v>707</v>
      </c>
      <c r="Y157" s="26" t="s">
        <v>708</v>
      </c>
      <c r="Z157" s="26" t="s">
        <v>709</v>
      </c>
      <c r="AA157" s="26" t="s">
        <v>710</v>
      </c>
      <c r="AB157" s="26" t="s">
        <v>711</v>
      </c>
    </row>
    <row r="158" spans="1:28" s="8" customFormat="1" ht="12.75" customHeight="1">
      <c r="A158" s="5" t="s">
        <v>140</v>
      </c>
      <c r="B158" s="13" t="s">
        <v>320</v>
      </c>
      <c r="C158" s="13" t="s">
        <v>350</v>
      </c>
      <c r="D158" s="5" t="s">
        <v>141</v>
      </c>
      <c r="E158" s="4" t="s">
        <v>296</v>
      </c>
      <c r="F158" s="6">
        <v>30</v>
      </c>
      <c r="G158" s="6">
        <v>7</v>
      </c>
      <c r="H158" s="9" t="str">
        <f t="shared" si="15"/>
        <v>Solid</v>
      </c>
      <c r="I158" s="6">
        <v>0</v>
      </c>
      <c r="J158" s="6">
        <v>0</v>
      </c>
      <c r="K158" s="5" t="s">
        <v>416</v>
      </c>
      <c r="L158" s="5" t="s">
        <v>35</v>
      </c>
      <c r="M158" s="27" t="str">
        <f t="shared" si="16"/>
        <v>athletic_court_area_TCT</v>
      </c>
      <c r="N158" s="27"/>
      <c r="O158" s="27" t="str">
        <f t="shared" si="18"/>
        <v>''Level_Name'' = 'VA_SITE_SPRT' AND ''Level'' = '30' AND ''Color'' = '7' AND ''Linetype'' = 'Solid' AND ''LineWt''= '0' AND ''RefName'' = 'TCT'</v>
      </c>
      <c r="P158" s="5"/>
      <c r="Q158" s="5"/>
      <c r="R158" s="5"/>
      <c r="S158" s="5"/>
      <c r="T158" s="4"/>
      <c r="U158" s="8" t="s">
        <v>705</v>
      </c>
      <c r="V158" s="2" t="s">
        <v>706</v>
      </c>
      <c r="W158" s="25" t="s">
        <v>712</v>
      </c>
      <c r="X158" s="25" t="s">
        <v>707</v>
      </c>
      <c r="Y158" s="26" t="s">
        <v>708</v>
      </c>
      <c r="Z158" s="26" t="s">
        <v>709</v>
      </c>
      <c r="AA158" s="26" t="s">
        <v>710</v>
      </c>
      <c r="AB158" s="26" t="s">
        <v>711</v>
      </c>
    </row>
    <row r="159" spans="1:28" s="8" customFormat="1" ht="12.75" customHeight="1">
      <c r="A159" s="5" t="s">
        <v>154</v>
      </c>
      <c r="B159" s="13" t="s">
        <v>320</v>
      </c>
      <c r="C159" s="13" t="s">
        <v>350</v>
      </c>
      <c r="D159" s="5" t="s">
        <v>155</v>
      </c>
      <c r="E159" s="4" t="s">
        <v>293</v>
      </c>
      <c r="F159" s="6">
        <v>35</v>
      </c>
      <c r="G159" s="6">
        <v>2</v>
      </c>
      <c r="H159" s="9" t="str">
        <f t="shared" si="15"/>
        <v>Solid</v>
      </c>
      <c r="I159" s="6">
        <v>0</v>
      </c>
      <c r="J159" s="6">
        <v>0</v>
      </c>
      <c r="K159" s="4" t="s">
        <v>416</v>
      </c>
      <c r="L159" s="5" t="s">
        <v>156</v>
      </c>
      <c r="M159" s="27" t="str">
        <f t="shared" si="16"/>
        <v>golf_course_tee_area_TEE</v>
      </c>
      <c r="N159" s="27"/>
      <c r="O159" s="27" t="str">
        <f t="shared" si="18"/>
        <v>''Level_Name'' = 'VA_SITE_GOLF' AND ''Level'' = '35' AND ''Color'' = '2' AND ''Linetype'' = 'Solid' AND ''LineWt''= '0' AND ''RefName'' = 'TEE'</v>
      </c>
      <c r="P159" s="5"/>
      <c r="Q159" s="5"/>
      <c r="R159" s="5"/>
      <c r="S159" s="5"/>
      <c r="T159" s="4"/>
      <c r="U159" s="8" t="s">
        <v>705</v>
      </c>
      <c r="V159" s="2" t="s">
        <v>706</v>
      </c>
      <c r="W159" s="25" t="s">
        <v>712</v>
      </c>
      <c r="X159" s="25" t="s">
        <v>707</v>
      </c>
      <c r="Y159" s="26" t="s">
        <v>708</v>
      </c>
      <c r="Z159" s="26" t="s">
        <v>709</v>
      </c>
      <c r="AA159" s="26" t="s">
        <v>710</v>
      </c>
      <c r="AB159" s="26" t="s">
        <v>711</v>
      </c>
    </row>
    <row r="160" spans="1:28" ht="12.75" customHeight="1">
      <c r="A160" s="5" t="s">
        <v>73</v>
      </c>
      <c r="B160" s="13" t="s">
        <v>320</v>
      </c>
      <c r="C160" s="13" t="s">
        <v>350</v>
      </c>
      <c r="D160" s="5" t="s">
        <v>101</v>
      </c>
      <c r="E160" s="4" t="s">
        <v>284</v>
      </c>
      <c r="F160" s="6">
        <v>13</v>
      </c>
      <c r="G160" s="6">
        <v>4</v>
      </c>
      <c r="H160" s="9" t="b">
        <f t="shared" si="15"/>
        <v>0</v>
      </c>
      <c r="I160" s="6">
        <v>5</v>
      </c>
      <c r="J160" s="6">
        <v>2</v>
      </c>
      <c r="K160" s="4" t="s">
        <v>323</v>
      </c>
      <c r="L160" s="5" t="s">
        <v>110</v>
      </c>
      <c r="M160" s="27" t="str">
        <f t="shared" si="16"/>
        <v>structure_existing_area_TENT</v>
      </c>
      <c r="N160" s="27"/>
      <c r="O160" s="27" t="str">
        <f t="shared" si="18"/>
        <v>''Level_Name'' = 'VA_BLDG_BLDG' AND ''Level'' = '13' AND ''Color'' = '4' AND ''Linetype'' = 'FALSE' AND ''LineWt''= '2' AND ''RefName'' = 'TENT'</v>
      </c>
      <c r="P160" s="5"/>
      <c r="Q160" s="5"/>
      <c r="R160" s="5"/>
      <c r="S160" s="5"/>
      <c r="U160" s="8" t="s">
        <v>705</v>
      </c>
      <c r="V160" s="2" t="s">
        <v>706</v>
      </c>
      <c r="W160" s="25" t="s">
        <v>712</v>
      </c>
      <c r="X160" s="25" t="s">
        <v>707</v>
      </c>
      <c r="Y160" s="26" t="s">
        <v>708</v>
      </c>
      <c r="Z160" s="26" t="s">
        <v>709</v>
      </c>
      <c r="AA160" s="26" t="s">
        <v>710</v>
      </c>
      <c r="AB160" s="26" t="s">
        <v>711</v>
      </c>
    </row>
    <row r="161" spans="1:28" ht="12.75" customHeight="1">
      <c r="A161" s="2" t="s">
        <v>165</v>
      </c>
      <c r="B161" s="3" t="s">
        <v>320</v>
      </c>
      <c r="C161" s="13" t="s">
        <v>350</v>
      </c>
      <c r="D161" s="2" t="s">
        <v>25</v>
      </c>
      <c r="E161" s="4" t="s">
        <v>286</v>
      </c>
      <c r="F161" s="3">
        <v>15</v>
      </c>
      <c r="G161" s="3">
        <v>3</v>
      </c>
      <c r="H161" s="9" t="str">
        <f t="shared" si="15"/>
        <v>Solid</v>
      </c>
      <c r="I161" s="3">
        <v>0</v>
      </c>
      <c r="J161" s="6">
        <v>0</v>
      </c>
      <c r="K161" s="2" t="s">
        <v>42</v>
      </c>
      <c r="L161" s="2" t="s">
        <v>268</v>
      </c>
      <c r="M161" s="27" t="str">
        <f t="shared" si="16"/>
        <v>unknown_tank_area_TK</v>
      </c>
      <c r="N161" s="27"/>
      <c r="O161" s="27" t="str">
        <f t="shared" si="18"/>
        <v>''Level_Name'' = 'VA_SITE_TANK' AND ''Level'' = '15' AND ''Color'' = '3' AND ''Linetype'' = 'Solid' AND ''LineWt''= '0' AND ''RefName'' = 'TK'</v>
      </c>
      <c r="P161" s="2"/>
      <c r="Q161" s="2"/>
      <c r="R161" s="2"/>
      <c r="S161" s="2"/>
      <c r="U161" s="8" t="s">
        <v>705</v>
      </c>
      <c r="V161" s="2" t="s">
        <v>706</v>
      </c>
      <c r="W161" s="25" t="s">
        <v>712</v>
      </c>
      <c r="X161" s="25" t="s">
        <v>707</v>
      </c>
      <c r="Y161" s="26" t="s">
        <v>708</v>
      </c>
      <c r="Z161" s="26" t="s">
        <v>709</v>
      </c>
      <c r="AA161" s="26" t="s">
        <v>710</v>
      </c>
      <c r="AB161" s="26" t="s">
        <v>711</v>
      </c>
    </row>
    <row r="162" spans="1:28" ht="12.75" customHeight="1">
      <c r="A162" s="45" t="s">
        <v>694</v>
      </c>
      <c r="B162" s="13" t="s">
        <v>320</v>
      </c>
      <c r="C162" s="13" t="s">
        <v>366</v>
      </c>
      <c r="D162" s="5" t="s">
        <v>449</v>
      </c>
      <c r="E162" s="4" t="s">
        <v>452</v>
      </c>
      <c r="F162" s="6">
        <v>50</v>
      </c>
      <c r="G162" s="6"/>
      <c r="H162" s="9" t="str">
        <f t="shared" si="15"/>
        <v>No Value</v>
      </c>
      <c r="I162" s="6"/>
      <c r="J162" s="6"/>
      <c r="K162" s="5" t="s">
        <v>583</v>
      </c>
      <c r="L162" s="4" t="s">
        <v>183</v>
      </c>
      <c r="M162" s="27" t="str">
        <f t="shared" si="16"/>
        <v>topographic_survey_area_TOPO','HIGH','LOW','INST','NON-CANTONMENT','CANTONMENT'</v>
      </c>
      <c r="N162" s="27"/>
      <c r="O162" s="27" t="str">
        <f>CONCATENATE("''Level_Name'' = '",E162,"' AND ''Level'' ='",F162,"' AND ''RefName'' = '",A162,"'")</f>
        <v>''Level_Name'' = 'VA_DTM_INTR' AND ''Level'' ='50' AND ''RefName'' = 'TOPO','HIGH','LOW','INST','NON-CANTONMENT','CANTONMENT''</v>
      </c>
      <c r="T162" s="4" t="s">
        <v>458</v>
      </c>
      <c r="U162" s="8" t="s">
        <v>705</v>
      </c>
      <c r="V162" s="2" t="s">
        <v>706</v>
      </c>
      <c r="W162" s="25" t="s">
        <v>712</v>
      </c>
      <c r="X162" s="25" t="s">
        <v>707</v>
      </c>
      <c r="Y162" s="26" t="s">
        <v>708</v>
      </c>
      <c r="Z162" s="26" t="s">
        <v>709</v>
      </c>
      <c r="AA162" s="26" t="s">
        <v>710</v>
      </c>
      <c r="AB162" s="26" t="s">
        <v>711</v>
      </c>
    </row>
    <row r="163" spans="1:28" ht="12.75" customHeight="1">
      <c r="A163" s="5" t="s">
        <v>74</v>
      </c>
      <c r="B163" s="13" t="s">
        <v>320</v>
      </c>
      <c r="C163" s="13" t="s">
        <v>350</v>
      </c>
      <c r="D163" s="5" t="s">
        <v>102</v>
      </c>
      <c r="E163" s="4" t="s">
        <v>284</v>
      </c>
      <c r="F163" s="6">
        <v>13</v>
      </c>
      <c r="G163" s="6">
        <v>4</v>
      </c>
      <c r="H163" s="9" t="str">
        <f t="shared" si="15"/>
        <v>Solid</v>
      </c>
      <c r="I163" s="6">
        <v>0</v>
      </c>
      <c r="J163" s="6">
        <v>2</v>
      </c>
      <c r="K163" s="4" t="s">
        <v>323</v>
      </c>
      <c r="L163" s="4" t="s">
        <v>111</v>
      </c>
      <c r="M163" s="27" t="str">
        <f t="shared" si="16"/>
        <v>tower_area_TOWER</v>
      </c>
      <c r="N163" s="27"/>
      <c r="O163" s="27" t="str">
        <f>IF(ISBLANK(A163),(CONCATENATE("''Level_Name'' = '",E163,"' AND ''Level'' = '",F163,"' AND ''Color'' = '",G163,"' AND ''Linetype'' = '",H163,"' AND ''LineWt''= '",J163,"'")),(CONCATENATE("''Level_Name'' = '",E163,"' AND ''Level'' = '",F163,"' AND ''Color'' = '",G163,"' AND ''Linetype'' = '",H163,"' AND ''LineWt''= '",J163,"' AND ''RefName'' = '",A163,"'")))</f>
        <v>''Level_Name'' = 'VA_BLDG_BLDG' AND ''Level'' = '13' AND ''Color'' = '4' AND ''Linetype'' = 'Solid' AND ''LineWt''= '2' AND ''RefName'' = 'TOWER'</v>
      </c>
      <c r="U163" s="8" t="s">
        <v>705</v>
      </c>
      <c r="V163" s="2" t="s">
        <v>706</v>
      </c>
      <c r="W163" s="25" t="s">
        <v>712</v>
      </c>
      <c r="X163" s="25" t="s">
        <v>707</v>
      </c>
      <c r="Y163" s="26" t="s">
        <v>708</v>
      </c>
      <c r="Z163" s="26" t="s">
        <v>709</v>
      </c>
      <c r="AA163" s="26" t="s">
        <v>710</v>
      </c>
      <c r="AB163" s="26" t="s">
        <v>711</v>
      </c>
    </row>
    <row r="164" spans="1:28" ht="12.75" customHeight="1">
      <c r="A164" s="5" t="s">
        <v>494</v>
      </c>
      <c r="B164" s="13" t="s">
        <v>320</v>
      </c>
      <c r="C164" s="13" t="s">
        <v>350</v>
      </c>
      <c r="D164" s="5" t="s">
        <v>78</v>
      </c>
      <c r="E164" s="4" t="s">
        <v>296</v>
      </c>
      <c r="F164" s="6">
        <v>30</v>
      </c>
      <c r="G164" s="6">
        <v>7</v>
      </c>
      <c r="H164" s="9" t="str">
        <f t="shared" si="15"/>
        <v>Solid</v>
      </c>
      <c r="I164" s="6">
        <v>0</v>
      </c>
      <c r="J164" s="6">
        <v>0</v>
      </c>
      <c r="K164" s="5" t="s">
        <v>416</v>
      </c>
      <c r="L164" s="5" t="s">
        <v>35</v>
      </c>
      <c r="M164" s="27" t="str">
        <f t="shared" si="16"/>
        <v>athletic_court_area_TRACK</v>
      </c>
      <c r="N164" s="27"/>
      <c r="O164" s="27" t="str">
        <f>IF(ISBLANK(A164),(CONCATENATE("''Level_Name'' = '",E164,"' AND ''Level'' = '",F164,"' AND ''Color'' = '",G164,"' AND ''Linetype'' = '",H164,"' AND ''LineWt''= '",J164,"'")),(CONCATENATE("''Level_Name'' = '",E164,"' AND ''Level'' = '",F164,"' AND ''Color'' = '",G164,"' AND ''Linetype'' = '",H164,"' AND ''LineWt''= '",J164,"' AND ''RefName'' = '",A164,"'")))</f>
        <v>''Level_Name'' = 'VA_SITE_SPRT' AND ''Level'' = '30' AND ''Color'' = '7' AND ''Linetype'' = 'Solid' AND ''LineWt''= '0' AND ''RefName'' = 'TRACK'</v>
      </c>
      <c r="P164" s="5"/>
      <c r="Q164" s="5"/>
      <c r="R164" s="5"/>
      <c r="S164" s="5"/>
      <c r="U164" s="8" t="s">
        <v>705</v>
      </c>
      <c r="V164" s="2" t="s">
        <v>706</v>
      </c>
      <c r="W164" s="25" t="s">
        <v>712</v>
      </c>
      <c r="X164" s="25" t="s">
        <v>707</v>
      </c>
      <c r="Y164" s="26" t="s">
        <v>708</v>
      </c>
      <c r="Z164" s="26" t="s">
        <v>709</v>
      </c>
      <c r="AA164" s="26" t="s">
        <v>710</v>
      </c>
      <c r="AB164" s="26" t="s">
        <v>711</v>
      </c>
    </row>
    <row r="165" spans="1:28" ht="12.75" customHeight="1">
      <c r="A165" s="5" t="s">
        <v>500</v>
      </c>
      <c r="B165" s="14" t="s">
        <v>239</v>
      </c>
      <c r="C165" s="13" t="s">
        <v>350</v>
      </c>
      <c r="D165" s="5" t="s">
        <v>501</v>
      </c>
      <c r="E165" s="5" t="s">
        <v>502</v>
      </c>
      <c r="F165" s="6">
        <v>34</v>
      </c>
      <c r="G165" s="6"/>
      <c r="H165" s="9" t="str">
        <f t="shared" si="15"/>
        <v>No Value</v>
      </c>
      <c r="I165" s="6"/>
      <c r="J165" s="6"/>
      <c r="K165" s="4" t="s">
        <v>39</v>
      </c>
      <c r="L165" s="44" t="s">
        <v>95</v>
      </c>
      <c r="M165" s="27" t="str">
        <f t="shared" si="16"/>
        <v>road_feature_point_TRAF</v>
      </c>
      <c r="N165" s="27"/>
      <c r="O165" s="27" t="str">
        <f>CONCATENATE("''Level_Name'' = '",E165,"' AND ''Level'' ='",F165,"' AND ''RefName'' = '",A165,"'")</f>
        <v>''Level_Name'' = 'VA_UTIL_TRAF' AND ''Level'' ='34' AND ''RefName'' = 'TRAF'</v>
      </c>
      <c r="P165" s="44"/>
      <c r="Q165" s="44"/>
      <c r="R165" s="44"/>
      <c r="S165" s="44"/>
      <c r="U165" s="8" t="s">
        <v>705</v>
      </c>
      <c r="V165" s="2" t="s">
        <v>706</v>
      </c>
      <c r="W165" s="25" t="s">
        <v>712</v>
      </c>
      <c r="X165" s="25" t="s">
        <v>707</v>
      </c>
      <c r="Y165" s="26" t="s">
        <v>708</v>
      </c>
      <c r="Z165" s="26" t="s">
        <v>709</v>
      </c>
      <c r="AA165" s="26" t="s">
        <v>710</v>
      </c>
      <c r="AB165" s="26" t="s">
        <v>711</v>
      </c>
    </row>
    <row r="166" spans="1:28" ht="12.75" customHeight="1">
      <c r="A166" s="5" t="s">
        <v>703</v>
      </c>
      <c r="B166" s="14" t="s">
        <v>239</v>
      </c>
      <c r="C166" s="13" t="s">
        <v>350</v>
      </c>
      <c r="D166" s="5" t="s">
        <v>652</v>
      </c>
      <c r="E166" s="5" t="s">
        <v>502</v>
      </c>
      <c r="F166" s="6">
        <v>34</v>
      </c>
      <c r="G166" s="6"/>
      <c r="H166" s="9" t="str">
        <f t="shared" si="15"/>
        <v>No Value</v>
      </c>
      <c r="I166" s="6"/>
      <c r="J166" s="6"/>
      <c r="K166" s="4" t="s">
        <v>39</v>
      </c>
      <c r="L166" s="44" t="s">
        <v>95</v>
      </c>
      <c r="M166" s="27" t="str">
        <f t="shared" si="16"/>
        <v>road_feature_point_TRAF W</v>
      </c>
      <c r="N166" s="27"/>
      <c r="O166" s="27" t="str">
        <f>CONCATENATE("''Level_Name'' = '",E166,"' AND ''Level'' ='",F166,"' AND ''RefName'' = '",A166,"'")</f>
        <v>''Level_Name'' = 'VA_UTIL_TRAF' AND ''Level'' ='34' AND ''RefName'' = 'TRAF W'</v>
      </c>
      <c r="P166" s="44"/>
      <c r="Q166" s="44"/>
      <c r="R166" s="44"/>
      <c r="S166" s="44"/>
      <c r="U166" s="8" t="s">
        <v>705</v>
      </c>
      <c r="V166" s="2" t="s">
        <v>706</v>
      </c>
      <c r="W166" s="25" t="s">
        <v>712</v>
      </c>
      <c r="X166" s="25" t="s">
        <v>707</v>
      </c>
      <c r="Y166" s="26" t="s">
        <v>708</v>
      </c>
      <c r="Z166" s="26" t="s">
        <v>709</v>
      </c>
      <c r="AA166" s="26" t="s">
        <v>710</v>
      </c>
      <c r="AB166" s="26" t="s">
        <v>711</v>
      </c>
    </row>
    <row r="167" spans="1:28" ht="12.75" customHeight="1">
      <c r="A167" s="5" t="s">
        <v>440</v>
      </c>
      <c r="B167" s="13" t="s">
        <v>320</v>
      </c>
      <c r="C167" s="13" t="s">
        <v>350</v>
      </c>
      <c r="D167" s="5" t="s">
        <v>79</v>
      </c>
      <c r="E167" s="4" t="s">
        <v>291</v>
      </c>
      <c r="F167" s="7">
        <v>16</v>
      </c>
      <c r="G167" s="7">
        <v>5</v>
      </c>
      <c r="H167" s="9" t="str">
        <f t="shared" si="15"/>
        <v>Solid</v>
      </c>
      <c r="I167" s="7">
        <v>0</v>
      </c>
      <c r="J167" s="6">
        <v>0</v>
      </c>
      <c r="K167" s="4" t="s">
        <v>361</v>
      </c>
      <c r="L167" s="4" t="s">
        <v>98</v>
      </c>
      <c r="M167" s="27" t="str">
        <f t="shared" si="16"/>
        <v>training_area_TRAINING</v>
      </c>
      <c r="N167" s="27"/>
      <c r="O167" s="27" t="str">
        <f t="shared" ref="O167:O174" si="19">IF(ISBLANK(A167),(CONCATENATE("''Level_Name'' = '",E167,"' AND ''Level'' = '",F167,"' AND ''Color'' = '",G167,"' AND ''Linetype'' = '",H167,"' AND ''LineWt''= '",J167,"'")),(CONCATENATE("''Level_Name'' = '",E167,"' AND ''Level'' = '",F167,"' AND ''Color'' = '",G167,"' AND ''Linetype'' = '",H167,"' AND ''LineWt''= '",J167,"' AND ''RefName'' = '",A167,"'")))</f>
        <v>''Level_Name'' = 'VA_SITE_MISC' AND ''Level'' = '16' AND ''Color'' = '5' AND ''Linetype'' = 'Solid' AND ''LineWt''= '0' AND ''RefName'' = 'TRAINING'</v>
      </c>
      <c r="U167" s="8" t="s">
        <v>705</v>
      </c>
      <c r="V167" s="2" t="s">
        <v>706</v>
      </c>
      <c r="W167" s="25" t="s">
        <v>712</v>
      </c>
      <c r="X167" s="25" t="s">
        <v>707</v>
      </c>
      <c r="Y167" s="26" t="s">
        <v>708</v>
      </c>
      <c r="Z167" s="26" t="s">
        <v>709</v>
      </c>
      <c r="AA167" s="26" t="s">
        <v>710</v>
      </c>
      <c r="AB167" s="26" t="s">
        <v>711</v>
      </c>
    </row>
    <row r="168" spans="1:28" ht="12.75" customHeight="1">
      <c r="A168" s="5" t="s">
        <v>651</v>
      </c>
      <c r="B168" s="14" t="s">
        <v>239</v>
      </c>
      <c r="C168" s="13" t="s">
        <v>350</v>
      </c>
      <c r="D168" s="5" t="s">
        <v>301</v>
      </c>
      <c r="E168" s="4" t="s">
        <v>299</v>
      </c>
      <c r="F168" s="6">
        <v>17</v>
      </c>
      <c r="G168" s="6">
        <v>0</v>
      </c>
      <c r="H168" s="9" t="str">
        <f t="shared" si="15"/>
        <v>Solid</v>
      </c>
      <c r="I168" s="6">
        <v>0</v>
      </c>
      <c r="J168" s="6">
        <v>0</v>
      </c>
      <c r="K168" s="4" t="s">
        <v>42</v>
      </c>
      <c r="L168" s="4" t="s">
        <v>61</v>
      </c>
      <c r="M168" s="27" t="str">
        <f t="shared" si="16"/>
        <v>utility_pole_tower_point_TRANX</v>
      </c>
      <c r="N168" s="27"/>
      <c r="O168" s="27" t="str">
        <f t="shared" si="19"/>
        <v>''Level_Name'' = 'VA_SITE_TRAN' AND ''Level'' = '17' AND ''Color'' = '0' AND ''Linetype'' = 'Solid' AND ''LineWt''= '0' AND ''RefName'' = 'TRANX'</v>
      </c>
      <c r="U168" s="8" t="s">
        <v>705</v>
      </c>
      <c r="V168" s="2" t="s">
        <v>706</v>
      </c>
      <c r="W168" s="25" t="s">
        <v>712</v>
      </c>
      <c r="X168" s="25" t="s">
        <v>707</v>
      </c>
      <c r="Y168" s="26" t="s">
        <v>708</v>
      </c>
      <c r="Z168" s="26" t="s">
        <v>709</v>
      </c>
      <c r="AA168" s="26" t="s">
        <v>710</v>
      </c>
      <c r="AB168" s="26" t="s">
        <v>711</v>
      </c>
    </row>
    <row r="169" spans="1:28" ht="12.75" customHeight="1">
      <c r="A169" s="2" t="s">
        <v>236</v>
      </c>
      <c r="B169" s="13" t="s">
        <v>320</v>
      </c>
      <c r="C169" s="13" t="s">
        <v>350</v>
      </c>
      <c r="D169" s="2" t="s">
        <v>237</v>
      </c>
      <c r="E169" s="4" t="s">
        <v>284</v>
      </c>
      <c r="F169" s="3">
        <v>13</v>
      </c>
      <c r="G169" s="3">
        <v>4</v>
      </c>
      <c r="H169" s="9" t="str">
        <f t="shared" si="15"/>
        <v>Solid</v>
      </c>
      <c r="I169" s="3">
        <v>0</v>
      </c>
      <c r="J169" s="3">
        <v>2</v>
      </c>
      <c r="K169" s="4" t="s">
        <v>358</v>
      </c>
      <c r="L169" s="4" t="s">
        <v>359</v>
      </c>
      <c r="M169" s="27" t="str">
        <f t="shared" si="16"/>
        <v>wastewater_treat_plant_area_TRP</v>
      </c>
      <c r="N169" s="27"/>
      <c r="O169" s="27" t="str">
        <f t="shared" si="19"/>
        <v>''Level_Name'' = 'VA_BLDG_BLDG' AND ''Level'' = '13' AND ''Color'' = '4' AND ''Linetype'' = 'Solid' AND ''LineWt''= '2' AND ''RefName'' = 'TRP'</v>
      </c>
      <c r="U169" s="8" t="s">
        <v>705</v>
      </c>
      <c r="V169" s="2" t="s">
        <v>706</v>
      </c>
      <c r="W169" s="25" t="s">
        <v>712</v>
      </c>
      <c r="X169" s="25" t="s">
        <v>707</v>
      </c>
      <c r="Y169" s="26" t="s">
        <v>708</v>
      </c>
      <c r="Z169" s="26" t="s">
        <v>709</v>
      </c>
      <c r="AA169" s="26" t="s">
        <v>710</v>
      </c>
      <c r="AB169" s="26" t="s">
        <v>711</v>
      </c>
    </row>
    <row r="170" spans="1:28" ht="12.75" customHeight="1">
      <c r="A170" s="5" t="s">
        <v>300</v>
      </c>
      <c r="B170" s="13" t="s">
        <v>320</v>
      </c>
      <c r="C170" s="13" t="s">
        <v>350</v>
      </c>
      <c r="D170" s="5" t="s">
        <v>301</v>
      </c>
      <c r="E170" s="4" t="s">
        <v>299</v>
      </c>
      <c r="F170" s="6">
        <v>17</v>
      </c>
      <c r="G170" s="6">
        <v>0</v>
      </c>
      <c r="H170" s="9" t="str">
        <f t="shared" si="15"/>
        <v>Solid</v>
      </c>
      <c r="I170" s="6">
        <v>0</v>
      </c>
      <c r="J170" s="6">
        <v>0</v>
      </c>
      <c r="K170" s="4" t="s">
        <v>42</v>
      </c>
      <c r="L170" s="4" t="s">
        <v>363</v>
      </c>
      <c r="M170" s="27" t="str">
        <f t="shared" si="16"/>
        <v>utility_pole_tower_area_TT</v>
      </c>
      <c r="N170" s="27"/>
      <c r="O170" s="27" t="str">
        <f t="shared" si="19"/>
        <v>''Level_Name'' = 'VA_SITE_TRAN' AND ''Level'' = '17' AND ''Color'' = '0' AND ''Linetype'' = 'Solid' AND ''LineWt''= '0' AND ''RefName'' = 'TT'</v>
      </c>
      <c r="U170" s="8" t="s">
        <v>705</v>
      </c>
      <c r="V170" s="2" t="s">
        <v>706</v>
      </c>
      <c r="W170" s="25" t="s">
        <v>712</v>
      </c>
      <c r="X170" s="25" t="s">
        <v>707</v>
      </c>
      <c r="Y170" s="26" t="s">
        <v>708</v>
      </c>
      <c r="Z170" s="26" t="s">
        <v>709</v>
      </c>
      <c r="AA170" s="26" t="s">
        <v>710</v>
      </c>
      <c r="AB170" s="26" t="s">
        <v>711</v>
      </c>
    </row>
    <row r="171" spans="1:28" ht="12.75" customHeight="1">
      <c r="A171" s="5" t="s">
        <v>391</v>
      </c>
      <c r="B171" s="13" t="s">
        <v>320</v>
      </c>
      <c r="C171" s="13" t="s">
        <v>350</v>
      </c>
      <c r="D171" s="5" t="s">
        <v>392</v>
      </c>
      <c r="E171" s="4" t="s">
        <v>291</v>
      </c>
      <c r="F171" s="6">
        <v>16</v>
      </c>
      <c r="G171" s="6">
        <v>5</v>
      </c>
      <c r="H171" s="9" t="str">
        <f t="shared" si="15"/>
        <v>Solid</v>
      </c>
      <c r="I171" s="6">
        <v>0</v>
      </c>
      <c r="J171" s="6">
        <v>0</v>
      </c>
      <c r="K171" s="5" t="s">
        <v>417</v>
      </c>
      <c r="L171" s="8" t="s">
        <v>393</v>
      </c>
      <c r="M171" s="27" t="str">
        <f t="shared" si="16"/>
        <v>tunnel_area_TUNNEL</v>
      </c>
      <c r="N171" s="27"/>
      <c r="O171" s="27" t="str">
        <f t="shared" si="19"/>
        <v>''Level_Name'' = 'VA_SITE_MISC' AND ''Level'' = '16' AND ''Color'' = '5' AND ''Linetype'' = 'Solid' AND ''LineWt''= '0' AND ''RefName'' = 'TUNNEL'</v>
      </c>
      <c r="P171" s="8"/>
      <c r="Q171" s="8"/>
      <c r="R171" s="8"/>
      <c r="S171" s="8"/>
      <c r="U171" s="8" t="s">
        <v>705</v>
      </c>
      <c r="V171" s="2" t="s">
        <v>706</v>
      </c>
      <c r="W171" s="25" t="s">
        <v>712</v>
      </c>
      <c r="X171" s="25" t="s">
        <v>707</v>
      </c>
      <c r="Y171" s="26" t="s">
        <v>708</v>
      </c>
      <c r="Z171" s="26" t="s">
        <v>709</v>
      </c>
      <c r="AA171" s="26" t="s">
        <v>710</v>
      </c>
      <c r="AB171" s="26" t="s">
        <v>711</v>
      </c>
    </row>
    <row r="172" spans="1:28" s="48" customFormat="1" ht="12.75" customHeight="1">
      <c r="A172" s="5" t="s">
        <v>26</v>
      </c>
      <c r="B172" s="13" t="s">
        <v>320</v>
      </c>
      <c r="C172" s="13" t="s">
        <v>350</v>
      </c>
      <c r="D172" s="5" t="s">
        <v>665</v>
      </c>
      <c r="E172" s="4" t="s">
        <v>291</v>
      </c>
      <c r="F172" s="7">
        <v>16</v>
      </c>
      <c r="G172" s="7">
        <v>5</v>
      </c>
      <c r="H172" s="9" t="str">
        <f t="shared" si="15"/>
        <v>Solid</v>
      </c>
      <c r="I172" s="7">
        <v>0</v>
      </c>
      <c r="J172" s="6">
        <v>0</v>
      </c>
      <c r="K172" s="4" t="s">
        <v>413</v>
      </c>
      <c r="L172" s="5" t="s">
        <v>112</v>
      </c>
      <c r="M172" s="27" t="str">
        <f t="shared" si="16"/>
        <v>undefined_mapping_feature_area_U</v>
      </c>
      <c r="N172" s="27"/>
      <c r="O172" s="27" t="str">
        <f t="shared" si="19"/>
        <v>''Level_Name'' = 'VA_SITE_MISC' AND ''Level'' = '16' AND ''Color'' = '5' AND ''Linetype'' = 'Solid' AND ''LineWt''= '0' AND ''RefName'' = 'U'</v>
      </c>
      <c r="P172" s="5"/>
      <c r="Q172" s="5"/>
      <c r="R172" s="5"/>
      <c r="S172" s="5"/>
      <c r="T172" s="4" t="s">
        <v>666</v>
      </c>
      <c r="U172" s="8" t="s">
        <v>705</v>
      </c>
      <c r="V172" s="2" t="s">
        <v>706</v>
      </c>
      <c r="W172" s="25" t="s">
        <v>712</v>
      </c>
      <c r="X172" s="25" t="s">
        <v>707</v>
      </c>
      <c r="Y172" s="26" t="s">
        <v>708</v>
      </c>
      <c r="Z172" s="26" t="s">
        <v>709</v>
      </c>
      <c r="AA172" s="26" t="s">
        <v>710</v>
      </c>
      <c r="AB172" s="26" t="s">
        <v>711</v>
      </c>
    </row>
    <row r="173" spans="1:28" ht="12.75" customHeight="1">
      <c r="A173" s="4" t="s">
        <v>661</v>
      </c>
      <c r="B173" s="13" t="s">
        <v>320</v>
      </c>
      <c r="C173" s="13" t="s">
        <v>350</v>
      </c>
      <c r="D173" s="4" t="s">
        <v>663</v>
      </c>
      <c r="E173" s="4" t="s">
        <v>291</v>
      </c>
      <c r="F173" s="6">
        <v>16</v>
      </c>
      <c r="G173" s="6">
        <v>5</v>
      </c>
      <c r="H173" s="9" t="str">
        <f t="shared" si="15"/>
        <v>Solid</v>
      </c>
      <c r="I173" s="6">
        <v>0</v>
      </c>
      <c r="J173" s="6">
        <v>0</v>
      </c>
      <c r="K173" s="4" t="s">
        <v>413</v>
      </c>
      <c r="L173" s="4" t="s">
        <v>546</v>
      </c>
      <c r="M173" s="27" t="str">
        <f t="shared" si="16"/>
        <v>obscured_area_UA</v>
      </c>
      <c r="N173" s="27"/>
      <c r="O173" s="27" t="str">
        <f t="shared" si="19"/>
        <v>''Level_Name'' = 'VA_SITE_MISC' AND ''Level'' = '16' AND ''Color'' = '5' AND ''Linetype'' = 'Solid' AND ''LineWt''= '0' AND ''RefName'' = 'UA'</v>
      </c>
      <c r="T173" s="4" t="s">
        <v>662</v>
      </c>
      <c r="U173" s="8" t="s">
        <v>705</v>
      </c>
      <c r="V173" s="2" t="s">
        <v>706</v>
      </c>
      <c r="W173" s="25" t="s">
        <v>712</v>
      </c>
      <c r="X173" s="25" t="s">
        <v>707</v>
      </c>
      <c r="Y173" s="26" t="s">
        <v>708</v>
      </c>
      <c r="Z173" s="26" t="s">
        <v>709</v>
      </c>
      <c r="AA173" s="26" t="s">
        <v>710</v>
      </c>
      <c r="AB173" s="26" t="s">
        <v>711</v>
      </c>
    </row>
    <row r="174" spans="1:28" ht="12.75" customHeight="1">
      <c r="A174" s="5" t="s">
        <v>266</v>
      </c>
      <c r="B174" s="13" t="s">
        <v>320</v>
      </c>
      <c r="C174" s="13" t="s">
        <v>350</v>
      </c>
      <c r="D174" s="5" t="s">
        <v>27</v>
      </c>
      <c r="E174" s="4" t="s">
        <v>291</v>
      </c>
      <c r="F174" s="7">
        <v>16</v>
      </c>
      <c r="G174" s="7">
        <v>5</v>
      </c>
      <c r="H174" s="9" t="str">
        <f t="shared" si="15"/>
        <v>Solid</v>
      </c>
      <c r="I174" s="7">
        <v>0</v>
      </c>
      <c r="J174" s="6">
        <v>0</v>
      </c>
      <c r="K174" s="5" t="s">
        <v>265</v>
      </c>
      <c r="L174" s="4" t="s">
        <v>99</v>
      </c>
      <c r="M174" s="27" t="str">
        <f t="shared" si="16"/>
        <v>construction_area_UC</v>
      </c>
      <c r="N174" s="27"/>
      <c r="O174" s="27" t="str">
        <f t="shared" si="19"/>
        <v>''Level_Name'' = 'VA_SITE_MISC' AND ''Level'' = '16' AND ''Color'' = '5' AND ''Linetype'' = 'Solid' AND ''LineWt''= '0' AND ''RefName'' = 'UC'</v>
      </c>
      <c r="U174" s="8" t="s">
        <v>705</v>
      </c>
      <c r="V174" s="2" t="s">
        <v>706</v>
      </c>
      <c r="W174" s="25" t="s">
        <v>712</v>
      </c>
      <c r="X174" s="25" t="s">
        <v>707</v>
      </c>
      <c r="Y174" s="26" t="s">
        <v>708</v>
      </c>
      <c r="Z174" s="26" t="s">
        <v>709</v>
      </c>
      <c r="AA174" s="26" t="s">
        <v>710</v>
      </c>
      <c r="AB174" s="26" t="s">
        <v>711</v>
      </c>
    </row>
    <row r="175" spans="1:28" ht="12.75" customHeight="1">
      <c r="A175" s="2" t="s">
        <v>503</v>
      </c>
      <c r="B175" s="14" t="s">
        <v>239</v>
      </c>
      <c r="C175" s="13" t="s">
        <v>350</v>
      </c>
      <c r="D175" s="2" t="s">
        <v>504</v>
      </c>
      <c r="E175" s="4" t="s">
        <v>396</v>
      </c>
      <c r="F175" s="3">
        <v>24</v>
      </c>
      <c r="G175" s="3"/>
      <c r="H175" s="9" t="str">
        <f t="shared" si="15"/>
        <v>No Value</v>
      </c>
      <c r="I175" s="3"/>
      <c r="J175" s="3"/>
      <c r="K175" s="4" t="s">
        <v>413</v>
      </c>
      <c r="L175" s="5" t="s">
        <v>125</v>
      </c>
      <c r="M175" s="27" t="str">
        <f t="shared" si="16"/>
        <v>undefined_mapping_feature_point_UNI</v>
      </c>
      <c r="N175" s="27"/>
      <c r="O175" s="27" t="str">
        <f>CONCATENATE("''Level_Name'' = '",E175,"' AND ''Level'' ='",F175,"' AND ''RefName'' = '",A175,"'")</f>
        <v>''Level_Name'' = 'VA_UTIL_MANH' AND ''Level'' ='24' AND ''RefName'' = 'UNI'</v>
      </c>
      <c r="P175" s="5"/>
      <c r="Q175" s="5"/>
      <c r="R175" s="5"/>
      <c r="S175" s="5"/>
      <c r="U175" s="8" t="s">
        <v>705</v>
      </c>
      <c r="V175" s="2" t="s">
        <v>706</v>
      </c>
      <c r="W175" s="25" t="s">
        <v>712</v>
      </c>
      <c r="X175" s="25" t="s">
        <v>707</v>
      </c>
      <c r="Y175" s="26" t="s">
        <v>708</v>
      </c>
      <c r="Z175" s="26" t="s">
        <v>709</v>
      </c>
      <c r="AA175" s="26" t="s">
        <v>710</v>
      </c>
      <c r="AB175" s="26" t="s">
        <v>711</v>
      </c>
    </row>
    <row r="176" spans="1:28" ht="12.75" customHeight="1">
      <c r="A176" s="5" t="s">
        <v>515</v>
      </c>
      <c r="B176" s="13" t="s">
        <v>320</v>
      </c>
      <c r="C176" s="13" t="s">
        <v>350</v>
      </c>
      <c r="D176" s="5" t="s">
        <v>516</v>
      </c>
      <c r="E176" s="4" t="s">
        <v>291</v>
      </c>
      <c r="F176" s="7">
        <v>16</v>
      </c>
      <c r="G176" s="7">
        <v>5</v>
      </c>
      <c r="H176" s="9" t="str">
        <f t="shared" si="15"/>
        <v>Solid</v>
      </c>
      <c r="I176" s="7">
        <v>0</v>
      </c>
      <c r="J176" s="6">
        <v>0</v>
      </c>
      <c r="K176" s="5" t="s">
        <v>42</v>
      </c>
      <c r="L176" s="5" t="s">
        <v>517</v>
      </c>
      <c r="M176" s="27" t="str">
        <f t="shared" si="16"/>
        <v>utility_area_UT</v>
      </c>
      <c r="N176" s="27"/>
      <c r="O176" s="27" t="str">
        <f>IF(ISBLANK(A176),(CONCATENATE("''Level_Name'' = '",E176,"' AND ''Level'' = '",F176,"' AND ''Color'' = '",G176,"' AND ''Linetype'' = '",H176,"' AND ''LineWt''= '",J176,"'")),(CONCATENATE("''Level_Name'' = '",E176,"' AND ''Level'' = '",F176,"' AND ''Color'' = '",G176,"' AND ''Linetype'' = '",H176,"' AND ''LineWt''= '",J176,"' AND ''RefName'' = '",A176,"'")))</f>
        <v>''Level_Name'' = 'VA_SITE_MISC' AND ''Level'' = '16' AND ''Color'' = '5' AND ''Linetype'' = 'Solid' AND ''LineWt''= '0' AND ''RefName'' = 'UT'</v>
      </c>
      <c r="P176" s="5"/>
      <c r="Q176" s="5"/>
      <c r="R176" s="5"/>
      <c r="S176" s="5"/>
      <c r="U176" s="8" t="s">
        <v>705</v>
      </c>
      <c r="V176" s="2" t="s">
        <v>706</v>
      </c>
      <c r="W176" s="25" t="s">
        <v>712</v>
      </c>
      <c r="X176" s="25" t="s">
        <v>707</v>
      </c>
      <c r="Y176" s="26" t="s">
        <v>708</v>
      </c>
      <c r="Z176" s="26" t="s">
        <v>709</v>
      </c>
      <c r="AA176" s="26" t="s">
        <v>710</v>
      </c>
      <c r="AB176" s="26" t="s">
        <v>711</v>
      </c>
    </row>
    <row r="177" spans="1:28" s="48" customFormat="1" ht="12.75" customHeight="1">
      <c r="A177" s="5" t="s">
        <v>142</v>
      </c>
      <c r="B177" s="13" t="s">
        <v>320</v>
      </c>
      <c r="C177" s="13" t="s">
        <v>350</v>
      </c>
      <c r="D177" s="5" t="s">
        <v>28</v>
      </c>
      <c r="E177" s="4" t="s">
        <v>296</v>
      </c>
      <c r="F177" s="6">
        <v>30</v>
      </c>
      <c r="G177" s="7">
        <v>7</v>
      </c>
      <c r="H177" s="9" t="str">
        <f t="shared" si="15"/>
        <v>Solid</v>
      </c>
      <c r="I177" s="7">
        <v>0</v>
      </c>
      <c r="J177" s="6">
        <v>0</v>
      </c>
      <c r="K177" s="5" t="s">
        <v>416</v>
      </c>
      <c r="L177" s="5" t="s">
        <v>35</v>
      </c>
      <c r="M177" s="27" t="str">
        <f t="shared" si="16"/>
        <v>athletic_court_area_VBCT</v>
      </c>
      <c r="N177" s="27"/>
      <c r="O177" s="27" t="str">
        <f>IF(ISBLANK(A177),(CONCATENATE("''Level_Name'' = '",E177,"' AND ''Level'' = '",F177,"' AND ''Color'' = '",G177,"' AND ''Linetype'' = '",H177,"' AND ''LineWt''= '",J177,"'")),(CONCATENATE("''Level_Name'' = '",E177,"' AND ''Level'' = '",F177,"' AND ''Color'' = '",G177,"' AND ''Linetype'' = '",H177,"' AND ''LineWt''= '",J177,"' AND ''RefName'' = '",A177,"'")))</f>
        <v>''Level_Name'' = 'VA_SITE_SPRT' AND ''Level'' = '30' AND ''Color'' = '7' AND ''Linetype'' = 'Solid' AND ''LineWt''= '0' AND ''RefName'' = 'VBCT'</v>
      </c>
      <c r="P177" s="5"/>
      <c r="Q177" s="5"/>
      <c r="R177" s="5"/>
      <c r="S177" s="5"/>
      <c r="T177" s="4"/>
      <c r="U177" s="8" t="s">
        <v>705</v>
      </c>
      <c r="V177" s="2" t="s">
        <v>706</v>
      </c>
      <c r="W177" s="25" t="s">
        <v>712</v>
      </c>
      <c r="X177" s="25" t="s">
        <v>707</v>
      </c>
      <c r="Y177" s="26" t="s">
        <v>708</v>
      </c>
      <c r="Z177" s="26" t="s">
        <v>709</v>
      </c>
      <c r="AA177" s="26" t="s">
        <v>710</v>
      </c>
      <c r="AB177" s="26" t="s">
        <v>711</v>
      </c>
    </row>
    <row r="178" spans="1:28" ht="12.75" customHeight="1">
      <c r="A178" s="4" t="s">
        <v>175</v>
      </c>
      <c r="B178" s="3" t="s">
        <v>320</v>
      </c>
      <c r="C178" s="13" t="s">
        <v>350</v>
      </c>
      <c r="D178" s="8" t="s">
        <v>176</v>
      </c>
      <c r="E178" s="4" t="s">
        <v>408</v>
      </c>
      <c r="F178" s="9">
        <v>41</v>
      </c>
      <c r="G178" s="9">
        <v>1</v>
      </c>
      <c r="H178" s="9" t="b">
        <f t="shared" si="15"/>
        <v>0</v>
      </c>
      <c r="I178" s="15" t="s">
        <v>420</v>
      </c>
      <c r="J178" s="6">
        <v>1</v>
      </c>
      <c r="K178" s="4" t="s">
        <v>418</v>
      </c>
      <c r="L178" s="4" t="s">
        <v>177</v>
      </c>
      <c r="M178" s="27" t="str">
        <f t="shared" si="16"/>
        <v>surface_water_body_area_WB</v>
      </c>
      <c r="N178" s="27"/>
      <c r="O178" s="27" t="str">
        <f>IF(ISBLANK(A178),(CONCATENATE("''Level_Name'' = '",E178,"' AND ''Level'' = '",F178,"' AND ''Color'' = '",G178,"' AND ''Linetype'' = 'Medium-Dashed' AND ''LineWt''= '",J178,"'")),(CONCATENATE("''Level_Name'' = '",E178,"' AND ''Level'' = '",F178,"' AND ''Color'' = '",G178,"' AND '''Linetype'' = 'Medium-Dashed' AND ''LineWt''= '",J178,"' AND ''RefName'' = '",A178,"'")))</f>
        <v>''Level_Name'' = 'VA_SITE_WATR' AND ''Level'' = '41' AND ''Color'' = '1' AND '''Linetype'' = 'Medium-Dashed' AND ''LineWt''= '1' AND ''RefName'' = 'WB'</v>
      </c>
      <c r="T178" s="4" t="s">
        <v>531</v>
      </c>
      <c r="U178" s="8" t="s">
        <v>705</v>
      </c>
      <c r="V178" s="2" t="s">
        <v>706</v>
      </c>
      <c r="W178" s="25" t="s">
        <v>712</v>
      </c>
      <c r="X178" s="25" t="s">
        <v>707</v>
      </c>
      <c r="Y178" s="26" t="s">
        <v>708</v>
      </c>
      <c r="Z178" s="26" t="s">
        <v>709</v>
      </c>
      <c r="AA178" s="26" t="s">
        <v>710</v>
      </c>
      <c r="AB178" s="26" t="s">
        <v>711</v>
      </c>
    </row>
    <row r="179" spans="1:28" ht="12.75" customHeight="1">
      <c r="A179" s="4" t="s">
        <v>419</v>
      </c>
      <c r="B179" s="3" t="s">
        <v>320</v>
      </c>
      <c r="C179" s="13" t="s">
        <v>350</v>
      </c>
      <c r="D179" s="8" t="s">
        <v>412</v>
      </c>
      <c r="E179" s="4" t="s">
        <v>408</v>
      </c>
      <c r="F179" s="9">
        <v>41</v>
      </c>
      <c r="G179" s="9">
        <v>1</v>
      </c>
      <c r="H179" s="9" t="str">
        <f t="shared" si="15"/>
        <v>Medium-Dashed Dot Dot</v>
      </c>
      <c r="I179" s="9">
        <v>6</v>
      </c>
      <c r="J179" s="6">
        <v>1</v>
      </c>
      <c r="K179" s="4" t="s">
        <v>418</v>
      </c>
      <c r="L179" s="4" t="s">
        <v>424</v>
      </c>
      <c r="M179" s="27" t="str">
        <f t="shared" si="16"/>
        <v>surface_water_course_area_WCA</v>
      </c>
      <c r="N179" s="27"/>
      <c r="O179" s="27" t="str">
        <f>IF(ISBLANK(A179),(CONCATENATE("''Level_Name'' = '",E179,"' AND ''Level'' = '",F179,"' AND ''Color'' = '",G179,"' AND ''Linetype'' = '",H179,"' AND ''LineWt''= '",J179,"'")),(CONCATENATE("''Level_Name'' = '",E179,"' AND ''Level'' = '",F179,"' AND ''Color'' = '",G179,"' AND ''Linetype'' = '",H179,"' AND ''LineWt''= '",J179,"' AND ''RefName'' = '",A179,"'")))</f>
        <v>''Level_Name'' = 'VA_SITE_WATR' AND ''Level'' = '41' AND ''Color'' = '1' AND ''Linetype'' = 'Medium-Dashed Dot Dot' AND ''LineWt''= '1' AND ''RefName'' = 'WCA'</v>
      </c>
      <c r="P179" s="21"/>
      <c r="U179" s="8" t="s">
        <v>705</v>
      </c>
      <c r="V179" s="2" t="s">
        <v>706</v>
      </c>
      <c r="W179" s="25" t="s">
        <v>712</v>
      </c>
      <c r="X179" s="25" t="s">
        <v>707</v>
      </c>
      <c r="Y179" s="26" t="s">
        <v>708</v>
      </c>
      <c r="Z179" s="26" t="s">
        <v>709</v>
      </c>
      <c r="AA179" s="26" t="s">
        <v>710</v>
      </c>
      <c r="AB179" s="26" t="s">
        <v>711</v>
      </c>
    </row>
    <row r="180" spans="1:28" ht="12.75" customHeight="1">
      <c r="A180" s="5" t="s">
        <v>255</v>
      </c>
      <c r="B180" s="13" t="s">
        <v>320</v>
      </c>
      <c r="C180" s="13" t="s">
        <v>350</v>
      </c>
      <c r="D180" s="5" t="s">
        <v>272</v>
      </c>
      <c r="E180" s="4" t="s">
        <v>293</v>
      </c>
      <c r="F180" s="6">
        <v>35</v>
      </c>
      <c r="G180" s="6">
        <v>2</v>
      </c>
      <c r="H180" s="9" t="str">
        <f t="shared" si="15"/>
        <v>Solid</v>
      </c>
      <c r="I180" s="6">
        <v>0</v>
      </c>
      <c r="J180" s="6">
        <v>0</v>
      </c>
      <c r="K180" s="4" t="s">
        <v>416</v>
      </c>
      <c r="L180" s="5" t="s">
        <v>252</v>
      </c>
      <c r="M180" s="27" t="str">
        <f t="shared" si="16"/>
        <v>golf_course_water_hazard_area_WH</v>
      </c>
      <c r="N180" s="27"/>
      <c r="O180" s="27" t="str">
        <f>IF(ISBLANK(A180),(CONCATENATE("''Level_Name'' = '",E180,"' AND ''Level'' = '",F180,"' AND ''Color'' = '",G180,"' AND ''Linetype'' = '",H180,"' AND ''LineWt''= '",J180,"'")),(CONCATENATE("''Level_Name'' = '",E180,"' AND ''Level'' = '",F180,"' AND ''Color'' = '",G180,"' AND ''Linetype'' = '",H180,"' AND ''LineWt''= '",J180,"' AND ''RefName'' = '",A180,"'")))</f>
        <v>''Level_Name'' = 'VA_SITE_GOLF' AND ''Level'' = '35' AND ''Color'' = '2' AND ''Linetype'' = 'Solid' AND ''LineWt''= '0' AND ''RefName'' = 'WH'</v>
      </c>
      <c r="P180" s="5"/>
      <c r="Q180" s="5"/>
      <c r="R180" s="5"/>
      <c r="S180" s="5"/>
      <c r="U180" s="8" t="s">
        <v>705</v>
      </c>
      <c r="V180" s="2" t="s">
        <v>706</v>
      </c>
      <c r="W180" s="25" t="s">
        <v>712</v>
      </c>
      <c r="X180" s="25" t="s">
        <v>707</v>
      </c>
      <c r="Y180" s="26" t="s">
        <v>708</v>
      </c>
      <c r="Z180" s="26" t="s">
        <v>709</v>
      </c>
      <c r="AA180" s="26" t="s">
        <v>710</v>
      </c>
      <c r="AB180" s="26" t="s">
        <v>711</v>
      </c>
    </row>
    <row r="181" spans="1:28" ht="12.75" customHeight="1">
      <c r="A181" s="5" t="s">
        <v>611</v>
      </c>
      <c r="B181" s="13" t="s">
        <v>320</v>
      </c>
      <c r="C181" s="13" t="s">
        <v>350</v>
      </c>
      <c r="D181" s="5" t="s">
        <v>612</v>
      </c>
      <c r="E181" s="4" t="s">
        <v>291</v>
      </c>
      <c r="F181" s="6">
        <v>16</v>
      </c>
      <c r="G181" s="6">
        <v>5</v>
      </c>
      <c r="H181" s="9" t="str">
        <f t="shared" si="15"/>
        <v>Solid</v>
      </c>
      <c r="I181" s="6">
        <v>0</v>
      </c>
      <c r="J181" s="6">
        <v>0</v>
      </c>
      <c r="K181" s="8" t="s">
        <v>598</v>
      </c>
      <c r="L181" s="5" t="s">
        <v>523</v>
      </c>
      <c r="M181" s="27" t="str">
        <f t="shared" si="16"/>
        <v>mooring_facility_area_WHARF</v>
      </c>
      <c r="N181" s="27"/>
      <c r="O181" s="27" t="str">
        <f>IF(ISBLANK(A181),(CONCATENATE("''Level_Name'' = '",E181,"' AND ''Level'' = '",F181,"' AND ''Color'' = '",G181,"' AND ''Linetype'' = '",H181,"' AND ''LineWt''= '",J181,"'")),(CONCATENATE("''Level_Name'' = '",E181,"' AND ''Level'' = '",F181,"' AND ''Color'' = '",G181,"' AND ''Linetype'' = '",H181,"' AND ''LineWt''= '",J181,"' AND ''RefName'' = '",A181,"'")))</f>
        <v>''Level_Name'' = 'VA_SITE_MISC' AND ''Level'' = '16' AND ''Color'' = '5' AND ''Linetype'' = 'Solid' AND ''LineWt''= '0' AND ''RefName'' = 'WHARF'</v>
      </c>
      <c r="P181" s="5"/>
      <c r="Q181" s="5"/>
      <c r="R181" s="5"/>
      <c r="S181" s="5"/>
      <c r="T181" s="42" t="s">
        <v>614</v>
      </c>
      <c r="U181" s="8" t="s">
        <v>705</v>
      </c>
      <c r="V181" s="2" t="s">
        <v>706</v>
      </c>
      <c r="W181" s="25" t="s">
        <v>712</v>
      </c>
      <c r="X181" s="25" t="s">
        <v>707</v>
      </c>
      <c r="Y181" s="26" t="s">
        <v>708</v>
      </c>
      <c r="Z181" s="26" t="s">
        <v>709</v>
      </c>
      <c r="AA181" s="26" t="s">
        <v>710</v>
      </c>
      <c r="AB181" s="26" t="s">
        <v>711</v>
      </c>
    </row>
    <row r="182" spans="1:28" ht="12.75" customHeight="1">
      <c r="A182" s="5" t="s">
        <v>309</v>
      </c>
      <c r="B182" s="14" t="s">
        <v>239</v>
      </c>
      <c r="C182" s="13" t="s">
        <v>350</v>
      </c>
      <c r="D182" s="5" t="s">
        <v>87</v>
      </c>
      <c r="E182" s="4" t="s">
        <v>291</v>
      </c>
      <c r="F182" s="6">
        <v>16</v>
      </c>
      <c r="G182" s="6"/>
      <c r="H182" s="9" t="str">
        <f t="shared" si="15"/>
        <v>No Value</v>
      </c>
      <c r="I182" s="6"/>
      <c r="J182" s="6"/>
      <c r="K182" s="4" t="s">
        <v>38</v>
      </c>
      <c r="L182" s="4" t="s">
        <v>91</v>
      </c>
      <c r="M182" s="27" t="str">
        <f t="shared" si="16"/>
        <v>navigational_aid_point_WS</v>
      </c>
      <c r="N182" s="27"/>
      <c r="O182" s="27" t="str">
        <f>CONCATENATE("''Level_Name'' = '",E182,"' AND ''Level'' ='",F182,"' AND ''RefName'' = '",A182,"'")</f>
        <v>''Level_Name'' = 'VA_SITE_MISC' AND ''Level'' ='16' AND ''RefName'' = 'WS'</v>
      </c>
      <c r="U182" s="8" t="s">
        <v>705</v>
      </c>
      <c r="V182" s="2" t="s">
        <v>706</v>
      </c>
      <c r="W182" s="25" t="s">
        <v>712</v>
      </c>
      <c r="X182" s="25" t="s">
        <v>707</v>
      </c>
      <c r="Y182" s="26" t="s">
        <v>708</v>
      </c>
      <c r="Z182" s="26" t="s">
        <v>709</v>
      </c>
      <c r="AA182" s="26" t="s">
        <v>710</v>
      </c>
      <c r="AB182" s="26" t="s">
        <v>711</v>
      </c>
    </row>
    <row r="183" spans="1:28" ht="12.75" customHeight="1">
      <c r="A183" s="5" t="s">
        <v>250</v>
      </c>
      <c r="B183" s="14" t="s">
        <v>238</v>
      </c>
      <c r="C183" s="13" t="s">
        <v>350</v>
      </c>
      <c r="D183" s="5" t="s">
        <v>180</v>
      </c>
      <c r="E183" s="4" t="s">
        <v>409</v>
      </c>
      <c r="F183" s="6">
        <v>47</v>
      </c>
      <c r="G183" s="6"/>
      <c r="H183" s="9" t="str">
        <f t="shared" si="15"/>
        <v>No Value</v>
      </c>
      <c r="I183" s="6"/>
      <c r="J183" s="6">
        <v>0</v>
      </c>
      <c r="K183" s="5" t="s">
        <v>583</v>
      </c>
      <c r="L183" s="5" t="s">
        <v>179</v>
      </c>
      <c r="M183" s="27" t="str">
        <f t="shared" si="16"/>
        <v>spot_elevation_point_X</v>
      </c>
      <c r="N183" s="27"/>
      <c r="O183" s="27" t="str">
        <f>CONCATENATE("''Level_Name'' = '",E183,"' AND ''Level'' ='",F183,"' AND ''LineWt''='",J183,"' AND ''RefName'' = '",A183,"'")</f>
        <v>''Level_Name'' = 'VA_TOPO_SPOT' AND ''Level'' ='47' AND ''LineWt''='0' AND ''RefName'' = 'X'</v>
      </c>
      <c r="P183" s="5"/>
      <c r="Q183" s="5"/>
      <c r="R183" s="5"/>
      <c r="S183" s="5"/>
      <c r="U183" s="8" t="s">
        <v>705</v>
      </c>
      <c r="V183" s="2" t="s">
        <v>706</v>
      </c>
      <c r="W183" s="25" t="s">
        <v>712</v>
      </c>
      <c r="X183" s="25" t="s">
        <v>707</v>
      </c>
      <c r="Y183" s="26" t="s">
        <v>708</v>
      </c>
      <c r="Z183" s="26" t="s">
        <v>709</v>
      </c>
      <c r="AA183" s="26" t="s">
        <v>710</v>
      </c>
      <c r="AB183" s="26" t="s">
        <v>711</v>
      </c>
    </row>
    <row r="184" spans="1:28" ht="12.75" customHeight="1">
      <c r="A184" s="5" t="s">
        <v>518</v>
      </c>
      <c r="B184" s="13" t="s">
        <v>320</v>
      </c>
      <c r="C184" s="13" t="s">
        <v>350</v>
      </c>
      <c r="D184" s="5" t="s">
        <v>519</v>
      </c>
      <c r="E184" s="4" t="s">
        <v>291</v>
      </c>
      <c r="F184" s="6">
        <v>16</v>
      </c>
      <c r="G184" s="6">
        <v>5</v>
      </c>
      <c r="H184" s="9" t="str">
        <f t="shared" si="15"/>
        <v>Solid</v>
      </c>
      <c r="I184" s="6">
        <v>0</v>
      </c>
      <c r="J184" s="6">
        <v>0</v>
      </c>
      <c r="K184" s="4" t="s">
        <v>41</v>
      </c>
      <c r="L184" s="4" t="s">
        <v>37</v>
      </c>
      <c r="M184" s="27" t="str">
        <f t="shared" si="16"/>
        <v>miscellaneous_feature_area_YD</v>
      </c>
      <c r="N184" s="27"/>
      <c r="O184" s="27" t="str">
        <f t="shared" ref="O184:O219" si="20">IF(ISBLANK(A184),(CONCATENATE("''Level_Name'' = '",E184,"' AND ''Level'' = '",F184,"' AND ''Color'' = '",G184,"' AND ''Linetype'' = '",H184,"' AND ''LineWt''= '",J184,"'")),(CONCATENATE("''Level_Name'' = '",E184,"' AND ''Level'' = '",F184,"' AND ''Color'' = '",G184,"' AND ''Linetype'' = '",H184,"' AND ''LineWt''= '",J184,"' AND ''RefName'' = '",A184,"'")))</f>
        <v>''Level_Name'' = 'VA_SITE_MISC' AND ''Level'' = '16' AND ''Color'' = '5' AND ''Linetype'' = 'Solid' AND ''LineWt''= '0' AND ''RefName'' = 'YD'</v>
      </c>
      <c r="U184" s="8" t="s">
        <v>705</v>
      </c>
      <c r="V184" s="2" t="s">
        <v>706</v>
      </c>
      <c r="W184" s="25" t="s">
        <v>712</v>
      </c>
      <c r="X184" s="25" t="s">
        <v>707</v>
      </c>
      <c r="Y184" s="26" t="s">
        <v>708</v>
      </c>
      <c r="Z184" s="26" t="s">
        <v>709</v>
      </c>
      <c r="AA184" s="26" t="s">
        <v>710</v>
      </c>
      <c r="AB184" s="26" t="s">
        <v>711</v>
      </c>
    </row>
    <row r="185" spans="1:28" ht="12.75" customHeight="1">
      <c r="B185" s="14" t="s">
        <v>240</v>
      </c>
      <c r="C185" s="13" t="s">
        <v>350</v>
      </c>
      <c r="D185" s="21" t="s">
        <v>369</v>
      </c>
      <c r="E185" s="4" t="s">
        <v>288</v>
      </c>
      <c r="F185" s="12">
        <v>19</v>
      </c>
      <c r="G185" s="12">
        <v>0</v>
      </c>
      <c r="H185" s="9" t="str">
        <f t="shared" si="15"/>
        <v>Solid</v>
      </c>
      <c r="I185" s="12">
        <v>0</v>
      </c>
      <c r="J185" s="6">
        <v>0</v>
      </c>
      <c r="K185" s="4" t="s">
        <v>41</v>
      </c>
      <c r="L185" s="21" t="s">
        <v>370</v>
      </c>
      <c r="M185" s="27" t="str">
        <f t="shared" si="16"/>
        <v>gate_line</v>
      </c>
      <c r="N185" s="27"/>
      <c r="O185" s="27" t="str">
        <f t="shared" si="20"/>
        <v>''Level_Name'' = 'VA_SITE_FENC' AND ''Level'' = '19' AND ''Color'' = '0' AND ''Linetype'' = 'Solid' AND ''LineWt''= '0'</v>
      </c>
      <c r="P185" s="21"/>
      <c r="Q185" s="21"/>
      <c r="R185" s="21"/>
      <c r="S185" s="21"/>
      <c r="T185" s="4" t="s">
        <v>297</v>
      </c>
      <c r="U185" s="8" t="s">
        <v>705</v>
      </c>
      <c r="V185" s="2" t="s">
        <v>706</v>
      </c>
      <c r="W185" s="25" t="s">
        <v>712</v>
      </c>
      <c r="X185" s="25" t="s">
        <v>707</v>
      </c>
      <c r="Y185" s="26" t="s">
        <v>708</v>
      </c>
      <c r="Z185" s="26" t="s">
        <v>709</v>
      </c>
      <c r="AA185" s="26" t="s">
        <v>710</v>
      </c>
      <c r="AB185" s="26" t="s">
        <v>711</v>
      </c>
    </row>
    <row r="186" spans="1:28" ht="12.75" customHeight="1">
      <c r="B186" s="14" t="s">
        <v>240</v>
      </c>
      <c r="C186" s="13" t="s">
        <v>350</v>
      </c>
      <c r="D186" s="4" t="s">
        <v>122</v>
      </c>
      <c r="E186" s="4" t="s">
        <v>294</v>
      </c>
      <c r="F186" s="12">
        <v>44</v>
      </c>
      <c r="G186" s="12">
        <v>0</v>
      </c>
      <c r="H186" s="9" t="str">
        <f t="shared" si="15"/>
        <v>Medium-Dashed</v>
      </c>
      <c r="I186" s="12">
        <v>2</v>
      </c>
      <c r="J186" s="6">
        <v>1</v>
      </c>
      <c r="K186" s="4" t="s">
        <v>314</v>
      </c>
      <c r="L186" s="4" t="s">
        <v>56</v>
      </c>
      <c r="M186" s="27" t="str">
        <f t="shared" si="16"/>
        <v>culvert_centerline</v>
      </c>
      <c r="N186" s="27"/>
      <c r="O186" s="27" t="str">
        <f t="shared" si="20"/>
        <v>''Level_Name'' = 'VA_SITE_CLVT' AND ''Level'' = '44' AND ''Color'' = '0' AND ''Linetype'' = 'Medium-Dashed' AND ''LineWt''= '1'</v>
      </c>
      <c r="U186" s="8" t="s">
        <v>705</v>
      </c>
      <c r="V186" s="2" t="s">
        <v>706</v>
      </c>
      <c r="W186" s="25" t="s">
        <v>712</v>
      </c>
      <c r="X186" s="25" t="s">
        <v>707</v>
      </c>
      <c r="Y186" s="26" t="s">
        <v>708</v>
      </c>
      <c r="Z186" s="26" t="s">
        <v>709</v>
      </c>
      <c r="AA186" s="26" t="s">
        <v>710</v>
      </c>
      <c r="AB186" s="26" t="s">
        <v>711</v>
      </c>
    </row>
    <row r="187" spans="1:28" ht="12.75" customHeight="1">
      <c r="B187" s="14" t="s">
        <v>240</v>
      </c>
      <c r="C187" s="13" t="s">
        <v>350</v>
      </c>
      <c r="D187" s="4" t="s">
        <v>624</v>
      </c>
      <c r="E187" s="4" t="s">
        <v>395</v>
      </c>
      <c r="F187" s="12">
        <v>23</v>
      </c>
      <c r="G187" s="12">
        <v>1</v>
      </c>
      <c r="H187" s="9" t="str">
        <f t="shared" si="15"/>
        <v>Solid</v>
      </c>
      <c r="I187" s="12">
        <v>0</v>
      </c>
      <c r="J187" s="6">
        <v>1</v>
      </c>
      <c r="K187" s="5" t="s">
        <v>416</v>
      </c>
      <c r="L187" s="21" t="s">
        <v>623</v>
      </c>
      <c r="M187" s="27" t="str">
        <f t="shared" si="16"/>
        <v>recreation_feature_line</v>
      </c>
      <c r="N187" s="27"/>
      <c r="O187" s="27" t="str">
        <f t="shared" si="20"/>
        <v>''Level_Name'' = 'VA_ROAD_STRI' AND ''Level'' = '23' AND ''Color'' = '1' AND ''Linetype'' = 'Solid' AND ''LineWt''= '1'</v>
      </c>
      <c r="P187" s="21"/>
      <c r="Q187" s="21"/>
      <c r="R187" s="21"/>
      <c r="S187" s="21"/>
      <c r="T187" s="4" t="s">
        <v>656</v>
      </c>
      <c r="U187" s="8" t="s">
        <v>705</v>
      </c>
      <c r="V187" s="2" t="s">
        <v>706</v>
      </c>
      <c r="W187" s="25" t="s">
        <v>712</v>
      </c>
      <c r="X187" s="25" t="s">
        <v>707</v>
      </c>
      <c r="Y187" s="26" t="s">
        <v>708</v>
      </c>
      <c r="Z187" s="26" t="s">
        <v>709</v>
      </c>
      <c r="AA187" s="26" t="s">
        <v>710</v>
      </c>
      <c r="AB187" s="26" t="s">
        <v>711</v>
      </c>
    </row>
    <row r="188" spans="1:28" ht="12.75" customHeight="1">
      <c r="A188" s="5"/>
      <c r="B188" s="14" t="s">
        <v>240</v>
      </c>
      <c r="C188" s="13" t="s">
        <v>350</v>
      </c>
      <c r="D188" s="4" t="s">
        <v>390</v>
      </c>
      <c r="E188" s="4" t="s">
        <v>408</v>
      </c>
      <c r="F188" s="9">
        <v>41</v>
      </c>
      <c r="G188" s="9">
        <v>1</v>
      </c>
      <c r="H188" s="9" t="str">
        <f t="shared" si="15"/>
        <v>Medium-Dashed</v>
      </c>
      <c r="I188" s="9">
        <v>2</v>
      </c>
      <c r="J188" s="6">
        <v>1</v>
      </c>
      <c r="K188" s="4" t="s">
        <v>418</v>
      </c>
      <c r="L188" s="21" t="s">
        <v>390</v>
      </c>
      <c r="M188" s="27" t="str">
        <f t="shared" si="16"/>
        <v>shoreline</v>
      </c>
      <c r="N188" s="27"/>
      <c r="O188" s="27" t="str">
        <f t="shared" si="20"/>
        <v>''Level_Name'' = 'VA_SITE_WATR' AND ''Level'' = '41' AND ''Color'' = '1' AND ''Linetype'' = 'Medium-Dashed' AND ''LineWt''= '1'</v>
      </c>
      <c r="P188" s="21" t="s">
        <v>677</v>
      </c>
      <c r="Q188" s="21" t="s">
        <v>681</v>
      </c>
      <c r="R188" s="21"/>
      <c r="S188" s="21"/>
      <c r="T188" s="4" t="s">
        <v>531</v>
      </c>
      <c r="U188" s="8" t="s">
        <v>705</v>
      </c>
      <c r="V188" s="2" t="s">
        <v>706</v>
      </c>
      <c r="W188" s="25" t="s">
        <v>712</v>
      </c>
      <c r="X188" s="25" t="s">
        <v>707</v>
      </c>
      <c r="Y188" s="26" t="s">
        <v>708</v>
      </c>
      <c r="Z188" s="26" t="s">
        <v>709</v>
      </c>
      <c r="AA188" s="26" t="s">
        <v>710</v>
      </c>
      <c r="AB188" s="26" t="s">
        <v>711</v>
      </c>
    </row>
    <row r="189" spans="1:28" ht="12.75" customHeight="1">
      <c r="B189" s="14" t="s">
        <v>240</v>
      </c>
      <c r="C189" s="13" t="s">
        <v>350</v>
      </c>
      <c r="D189" s="4" t="s">
        <v>120</v>
      </c>
      <c r="E189" s="4" t="s">
        <v>274</v>
      </c>
      <c r="F189" s="12">
        <v>2</v>
      </c>
      <c r="G189" s="12">
        <v>3</v>
      </c>
      <c r="H189" s="9" t="str">
        <f t="shared" si="15"/>
        <v>Medium-Dashed</v>
      </c>
      <c r="I189" s="12">
        <v>2</v>
      </c>
      <c r="J189" s="6">
        <v>2</v>
      </c>
      <c r="K189" s="4" t="s">
        <v>39</v>
      </c>
      <c r="L189" s="53" t="s">
        <v>52</v>
      </c>
      <c r="M189" s="27" t="str">
        <f t="shared" si="16"/>
        <v>curb_line</v>
      </c>
      <c r="N189" s="27"/>
      <c r="O189" s="27" t="str">
        <f t="shared" si="20"/>
        <v>''Level_Name'' = 'VA_ROAD_CURB' AND ''Level'' = '2' AND ''Color'' = '3' AND ''Linetype'' = 'Medium-Dashed' AND ''LineWt''= '2'</v>
      </c>
      <c r="P189" s="65" t="s">
        <v>680</v>
      </c>
      <c r="Q189" s="66" t="s">
        <v>682</v>
      </c>
      <c r="R189" s="66"/>
      <c r="S189" s="66"/>
      <c r="T189" s="4" t="s">
        <v>298</v>
      </c>
      <c r="U189" s="8" t="s">
        <v>705</v>
      </c>
      <c r="V189" s="2" t="s">
        <v>706</v>
      </c>
      <c r="W189" s="25" t="s">
        <v>712</v>
      </c>
      <c r="X189" s="25" t="s">
        <v>707</v>
      </c>
      <c r="Y189" s="26" t="s">
        <v>708</v>
      </c>
      <c r="Z189" s="26" t="s">
        <v>709</v>
      </c>
      <c r="AA189" s="26" t="s">
        <v>710</v>
      </c>
      <c r="AB189" s="26" t="s">
        <v>711</v>
      </c>
    </row>
    <row r="190" spans="1:28" ht="12.75" customHeight="1">
      <c r="B190" s="14" t="s">
        <v>240</v>
      </c>
      <c r="C190" s="13" t="s">
        <v>350</v>
      </c>
      <c r="D190" s="4" t="s">
        <v>120</v>
      </c>
      <c r="E190" s="4" t="s">
        <v>274</v>
      </c>
      <c r="F190" s="12">
        <v>2</v>
      </c>
      <c r="G190" s="12">
        <v>3</v>
      </c>
      <c r="H190" s="9" t="str">
        <f t="shared" si="15"/>
        <v>Solid</v>
      </c>
      <c r="I190" s="12">
        <v>0</v>
      </c>
      <c r="J190" s="6">
        <v>2</v>
      </c>
      <c r="K190" s="4" t="s">
        <v>39</v>
      </c>
      <c r="L190" s="4" t="s">
        <v>52</v>
      </c>
      <c r="M190" s="27" t="str">
        <f t="shared" si="16"/>
        <v>curb_line</v>
      </c>
      <c r="N190" s="27"/>
      <c r="O190" s="27" t="str">
        <f t="shared" si="20"/>
        <v>''Level_Name'' = 'VA_ROAD_CURB' AND ''Level'' = '2' AND ''Color'' = '3' AND ''Linetype'' = 'Solid' AND ''LineWt''= '2'</v>
      </c>
      <c r="P190" s="48" t="s">
        <v>680</v>
      </c>
      <c r="Q190" s="49" t="s">
        <v>682</v>
      </c>
      <c r="R190" s="49"/>
      <c r="S190" s="49"/>
      <c r="U190" s="8" t="s">
        <v>705</v>
      </c>
      <c r="V190" s="2" t="s">
        <v>706</v>
      </c>
      <c r="W190" s="25" t="s">
        <v>712</v>
      </c>
      <c r="X190" s="25" t="s">
        <v>707</v>
      </c>
      <c r="Y190" s="26" t="s">
        <v>708</v>
      </c>
      <c r="Z190" s="26" t="s">
        <v>709</v>
      </c>
      <c r="AA190" s="26" t="s">
        <v>710</v>
      </c>
      <c r="AB190" s="26" t="s">
        <v>711</v>
      </c>
    </row>
    <row r="191" spans="1:28" ht="12.75" customHeight="1">
      <c r="B191" s="14" t="s">
        <v>240</v>
      </c>
      <c r="C191" s="13" t="s">
        <v>350</v>
      </c>
      <c r="D191" s="4" t="s">
        <v>386</v>
      </c>
      <c r="E191" s="4" t="s">
        <v>277</v>
      </c>
      <c r="F191" s="12">
        <v>5</v>
      </c>
      <c r="G191" s="12">
        <v>3</v>
      </c>
      <c r="H191" s="9" t="str">
        <f t="shared" si="15"/>
        <v>Medium-Dashed</v>
      </c>
      <c r="I191" s="12">
        <v>2</v>
      </c>
      <c r="J191" s="6">
        <v>0</v>
      </c>
      <c r="K191" s="4" t="s">
        <v>416</v>
      </c>
      <c r="L191" s="4" t="s">
        <v>387</v>
      </c>
      <c r="M191" s="27" t="str">
        <f t="shared" si="16"/>
        <v>recreation_trail_centerline</v>
      </c>
      <c r="N191" s="27"/>
      <c r="O191" s="27" t="str">
        <f t="shared" si="20"/>
        <v>''Level_Name'' = 'VA_SITE_TRLS' AND ''Level'' = '5' AND ''Color'' = '3' AND ''Linetype'' = 'Medium-Dashed' AND ''LineWt''= '0'</v>
      </c>
      <c r="U191" s="8" t="s">
        <v>705</v>
      </c>
      <c r="V191" s="2" t="s">
        <v>706</v>
      </c>
      <c r="W191" s="25" t="s">
        <v>712</v>
      </c>
      <c r="X191" s="25" t="s">
        <v>707</v>
      </c>
      <c r="Y191" s="26" t="s">
        <v>708</v>
      </c>
      <c r="Z191" s="26" t="s">
        <v>709</v>
      </c>
      <c r="AA191" s="26" t="s">
        <v>710</v>
      </c>
      <c r="AB191" s="26" t="s">
        <v>711</v>
      </c>
    </row>
    <row r="192" spans="1:28" s="11" customFormat="1" ht="12.75" customHeight="1">
      <c r="A192" s="4"/>
      <c r="B192" s="14" t="s">
        <v>240</v>
      </c>
      <c r="C192" s="13" t="s">
        <v>350</v>
      </c>
      <c r="D192" s="4" t="s">
        <v>118</v>
      </c>
      <c r="E192" s="4" t="s">
        <v>277</v>
      </c>
      <c r="F192" s="12">
        <v>5</v>
      </c>
      <c r="G192" s="12">
        <v>3</v>
      </c>
      <c r="H192" s="9" t="b">
        <f t="shared" si="15"/>
        <v>0</v>
      </c>
      <c r="I192" s="12">
        <v>5</v>
      </c>
      <c r="J192" s="6">
        <v>0</v>
      </c>
      <c r="K192" s="4" t="s">
        <v>40</v>
      </c>
      <c r="L192" s="4" t="s">
        <v>86</v>
      </c>
      <c r="M192" s="27" t="str">
        <f t="shared" si="16"/>
        <v>pedestrian_trail_centerline</v>
      </c>
      <c r="N192" s="27"/>
      <c r="O192" s="27" t="str">
        <f t="shared" si="20"/>
        <v>''Level_Name'' = 'VA_SITE_TRLS' AND ''Level'' = '5' AND ''Color'' = '3' AND ''Linetype'' = 'FALSE' AND ''LineWt''= '0'</v>
      </c>
      <c r="P192" s="4"/>
      <c r="Q192" s="4"/>
      <c r="R192" s="4"/>
      <c r="S192" s="4"/>
      <c r="T192" s="4"/>
      <c r="U192" s="8" t="s">
        <v>705</v>
      </c>
      <c r="V192" s="2" t="s">
        <v>706</v>
      </c>
      <c r="W192" s="25" t="s">
        <v>712</v>
      </c>
      <c r="X192" s="25" t="s">
        <v>707</v>
      </c>
      <c r="Y192" s="26" t="s">
        <v>708</v>
      </c>
      <c r="Z192" s="26" t="s">
        <v>709</v>
      </c>
      <c r="AA192" s="26" t="s">
        <v>710</v>
      </c>
      <c r="AB192" s="26" t="s">
        <v>711</v>
      </c>
    </row>
    <row r="193" spans="1:28" s="11" customFormat="1" ht="12.75" customHeight="1">
      <c r="A193" s="4"/>
      <c r="B193" s="14" t="s">
        <v>240</v>
      </c>
      <c r="C193" s="13" t="s">
        <v>350</v>
      </c>
      <c r="D193" s="4" t="s">
        <v>389</v>
      </c>
      <c r="E193" s="4" t="s">
        <v>282</v>
      </c>
      <c r="F193" s="12">
        <v>11</v>
      </c>
      <c r="G193" s="12">
        <v>3</v>
      </c>
      <c r="H193" s="9" t="str">
        <f t="shared" si="15"/>
        <v>Dotted</v>
      </c>
      <c r="I193" s="12">
        <v>1</v>
      </c>
      <c r="J193" s="6">
        <v>0</v>
      </c>
      <c r="K193" s="4" t="s">
        <v>39</v>
      </c>
      <c r="L193" s="4" t="s">
        <v>388</v>
      </c>
      <c r="M193" s="27" t="str">
        <f t="shared" si="16"/>
        <v>road_bridge_centerline</v>
      </c>
      <c r="N193" s="27"/>
      <c r="O193" s="27" t="str">
        <f t="shared" si="20"/>
        <v>''Level_Name'' = 'VA_ROAD_BRID' AND ''Level'' = '11' AND ''Color'' = '3' AND ''Linetype'' = 'Dotted' AND ''LineWt''= '0'</v>
      </c>
      <c r="P193" s="4"/>
      <c r="Q193" s="4"/>
      <c r="R193" s="4"/>
      <c r="S193" s="4"/>
      <c r="T193" s="4"/>
      <c r="U193" s="8" t="s">
        <v>705</v>
      </c>
      <c r="V193" s="2" t="s">
        <v>706</v>
      </c>
      <c r="W193" s="25" t="s">
        <v>712</v>
      </c>
      <c r="X193" s="25" t="s">
        <v>707</v>
      </c>
      <c r="Y193" s="26" t="s">
        <v>708</v>
      </c>
      <c r="Z193" s="26" t="s">
        <v>709</v>
      </c>
      <c r="AA193" s="26" t="s">
        <v>710</v>
      </c>
      <c r="AB193" s="26" t="s">
        <v>711</v>
      </c>
    </row>
    <row r="194" spans="1:28" ht="12.75" customHeight="1">
      <c r="B194" s="14" t="s">
        <v>240</v>
      </c>
      <c r="C194" s="13" t="s">
        <v>350</v>
      </c>
      <c r="D194" s="4" t="s">
        <v>381</v>
      </c>
      <c r="E194" s="4" t="s">
        <v>394</v>
      </c>
      <c r="F194" s="12">
        <v>10</v>
      </c>
      <c r="G194" s="12">
        <v>4</v>
      </c>
      <c r="H194" s="9" t="str">
        <f t="shared" si="15"/>
        <v>Medium-Dashed</v>
      </c>
      <c r="I194" s="12">
        <v>2</v>
      </c>
      <c r="J194" s="6">
        <v>0</v>
      </c>
      <c r="K194" s="4" t="s">
        <v>584</v>
      </c>
      <c r="L194" s="4" t="s">
        <v>380</v>
      </c>
      <c r="M194" s="27" t="str">
        <f t="shared" si="16"/>
        <v>railroad_bridge_centerline</v>
      </c>
      <c r="N194" s="27"/>
      <c r="O194" s="27" t="str">
        <f t="shared" si="20"/>
        <v>''Level_Name'' = 'VA_SITE_RAIL' AND ''Level'' = '10' AND ''Color'' = '4' AND ''Linetype'' = 'Medium-Dashed' AND ''LineWt''= '0'</v>
      </c>
      <c r="U194" s="8" t="s">
        <v>705</v>
      </c>
      <c r="V194" s="2" t="s">
        <v>706</v>
      </c>
      <c r="W194" s="25" t="s">
        <v>712</v>
      </c>
      <c r="X194" s="25" t="s">
        <v>707</v>
      </c>
      <c r="Y194" s="26" t="s">
        <v>708</v>
      </c>
      <c r="Z194" s="26" t="s">
        <v>709</v>
      </c>
      <c r="AA194" s="26" t="s">
        <v>710</v>
      </c>
      <c r="AB194" s="26" t="s">
        <v>711</v>
      </c>
    </row>
    <row r="195" spans="1:28" ht="12.75" customHeight="1">
      <c r="B195" s="14" t="s">
        <v>240</v>
      </c>
      <c r="C195" s="13" t="s">
        <v>350</v>
      </c>
      <c r="D195" s="4" t="s">
        <v>119</v>
      </c>
      <c r="E195" s="4" t="s">
        <v>394</v>
      </c>
      <c r="F195" s="12">
        <v>10</v>
      </c>
      <c r="G195" s="12">
        <v>4</v>
      </c>
      <c r="H195" s="9" t="str">
        <f t="shared" ref="H195:H258" si="21">IF(ISBLANK(I195),"No Value",IF(I195=0,"Solid",IF(I195=1,"Dotted",IF(I195=2,"Medium-Dashed",IF(I195=3,"LongDashed",IF(I195=4,"LongDashed Dot Dot",IF(I195=6,"Medium-Dashed Dot Dot",IF(I195=7,"Solid Medium-Dashed" ))))))))</f>
        <v>Solid</v>
      </c>
      <c r="I195" s="12">
        <v>0</v>
      </c>
      <c r="J195" s="6">
        <v>0</v>
      </c>
      <c r="K195" s="4" t="s">
        <v>584</v>
      </c>
      <c r="L195" s="4" t="s">
        <v>85</v>
      </c>
      <c r="M195" s="27" t="str">
        <f t="shared" ref="M195:M258" si="22">IF(ISBLANK(A195),L195, CONCATENATE(L195,"_",A195))</f>
        <v>railroad_centerline</v>
      </c>
      <c r="N195" s="27"/>
      <c r="O195" s="27" t="str">
        <f t="shared" si="20"/>
        <v>''Level_Name'' = 'VA_SITE_RAIL' AND ''Level'' = '10' AND ''Color'' = '4' AND ''Linetype'' = 'Solid' AND ''LineWt''= '0'</v>
      </c>
      <c r="U195" s="8" t="s">
        <v>705</v>
      </c>
      <c r="V195" s="2" t="s">
        <v>706</v>
      </c>
      <c r="W195" s="25" t="s">
        <v>712</v>
      </c>
      <c r="X195" s="25" t="s">
        <v>707</v>
      </c>
      <c r="Y195" s="26" t="s">
        <v>708</v>
      </c>
      <c r="Z195" s="26" t="s">
        <v>709</v>
      </c>
      <c r="AA195" s="26" t="s">
        <v>710</v>
      </c>
      <c r="AB195" s="26" t="s">
        <v>711</v>
      </c>
    </row>
    <row r="196" spans="1:28" ht="12.75" customHeight="1">
      <c r="B196" s="14" t="s">
        <v>240</v>
      </c>
      <c r="C196" s="13" t="s">
        <v>350</v>
      </c>
      <c r="D196" s="4" t="s">
        <v>116</v>
      </c>
      <c r="E196" s="4" t="s">
        <v>289</v>
      </c>
      <c r="F196" s="12">
        <v>21</v>
      </c>
      <c r="G196" s="12">
        <v>4</v>
      </c>
      <c r="H196" s="9" t="str">
        <f t="shared" si="21"/>
        <v>Solid</v>
      </c>
      <c r="I196" s="12">
        <v>0</v>
      </c>
      <c r="J196" s="6">
        <v>0</v>
      </c>
      <c r="K196" s="4" t="s">
        <v>41</v>
      </c>
      <c r="L196" s="4" t="s">
        <v>57</v>
      </c>
      <c r="M196" s="27" t="str">
        <f t="shared" si="22"/>
        <v>wall_line</v>
      </c>
      <c r="N196" s="27"/>
      <c r="O196" s="27" t="str">
        <f t="shared" si="20"/>
        <v>''Level_Name'' = 'VA_SITE_WALL' AND ''Level'' = '21' AND ''Color'' = '4' AND ''Linetype'' = 'Solid' AND ''LineWt''= '0'</v>
      </c>
      <c r="U196" s="8" t="s">
        <v>705</v>
      </c>
      <c r="V196" s="2" t="s">
        <v>706</v>
      </c>
      <c r="W196" s="25" t="s">
        <v>712</v>
      </c>
      <c r="X196" s="25" t="s">
        <v>707</v>
      </c>
      <c r="Y196" s="26" t="s">
        <v>708</v>
      </c>
      <c r="Z196" s="26" t="s">
        <v>709</v>
      </c>
      <c r="AA196" s="26" t="s">
        <v>710</v>
      </c>
      <c r="AB196" s="26" t="s">
        <v>711</v>
      </c>
    </row>
    <row r="197" spans="1:28" ht="12.75" customHeight="1">
      <c r="B197" s="14" t="s">
        <v>240</v>
      </c>
      <c r="C197" s="13" t="s">
        <v>350</v>
      </c>
      <c r="D197" s="4" t="s">
        <v>116</v>
      </c>
      <c r="E197" s="4" t="s">
        <v>289</v>
      </c>
      <c r="F197" s="12">
        <v>21</v>
      </c>
      <c r="G197" s="12">
        <v>4</v>
      </c>
      <c r="H197" s="9" t="str">
        <f t="shared" si="21"/>
        <v>Medium-Dashed</v>
      </c>
      <c r="I197" s="12">
        <v>2</v>
      </c>
      <c r="J197" s="6">
        <v>0</v>
      </c>
      <c r="K197" s="4" t="s">
        <v>41</v>
      </c>
      <c r="L197" s="4" t="s">
        <v>57</v>
      </c>
      <c r="M197" s="27" t="str">
        <f t="shared" si="22"/>
        <v>wall_line</v>
      </c>
      <c r="N197" s="27"/>
      <c r="O197" s="27" t="str">
        <f t="shared" si="20"/>
        <v>''Level_Name'' = 'VA_SITE_WALL' AND ''Level'' = '21' AND ''Color'' = '4' AND ''Linetype'' = 'Medium-Dashed' AND ''LineWt''= '0'</v>
      </c>
      <c r="T197" s="4" t="s">
        <v>305</v>
      </c>
      <c r="U197" s="8" t="s">
        <v>705</v>
      </c>
      <c r="V197" s="2" t="s">
        <v>706</v>
      </c>
      <c r="W197" s="25" t="s">
        <v>712</v>
      </c>
      <c r="X197" s="25" t="s">
        <v>707</v>
      </c>
      <c r="Y197" s="26" t="s">
        <v>708</v>
      </c>
      <c r="Z197" s="26" t="s">
        <v>709</v>
      </c>
      <c r="AA197" s="26" t="s">
        <v>710</v>
      </c>
      <c r="AB197" s="26" t="s">
        <v>711</v>
      </c>
    </row>
    <row r="198" spans="1:28" ht="12.75" customHeight="1">
      <c r="B198" s="14" t="s">
        <v>240</v>
      </c>
      <c r="C198" s="13" t="s">
        <v>350</v>
      </c>
      <c r="D198" s="4" t="s">
        <v>307</v>
      </c>
      <c r="E198" s="4" t="s">
        <v>395</v>
      </c>
      <c r="F198" s="12">
        <v>23</v>
      </c>
      <c r="G198" s="12">
        <v>4</v>
      </c>
      <c r="H198" s="9" t="str">
        <f t="shared" si="21"/>
        <v>Solid</v>
      </c>
      <c r="I198" s="12">
        <v>0</v>
      </c>
      <c r="J198" s="6">
        <v>1</v>
      </c>
      <c r="K198" s="4" t="s">
        <v>39</v>
      </c>
      <c r="L198" s="4" t="s">
        <v>415</v>
      </c>
      <c r="M198" s="27" t="str">
        <f t="shared" si="22"/>
        <v>vehicle_surface_marking_line</v>
      </c>
      <c r="N198" s="27"/>
      <c r="O198" s="27" t="str">
        <f t="shared" si="20"/>
        <v>''Level_Name'' = 'VA_ROAD_STRI' AND ''Level'' = '23' AND ''Color'' = '4' AND ''Linetype'' = 'Solid' AND ''LineWt''= '1'</v>
      </c>
      <c r="T198" s="4" t="s">
        <v>657</v>
      </c>
      <c r="U198" s="8" t="s">
        <v>705</v>
      </c>
      <c r="V198" s="2" t="s">
        <v>706</v>
      </c>
      <c r="W198" s="25" t="s">
        <v>712</v>
      </c>
      <c r="X198" s="25" t="s">
        <v>707</v>
      </c>
      <c r="Y198" s="26" t="s">
        <v>708</v>
      </c>
      <c r="Z198" s="26" t="s">
        <v>709</v>
      </c>
      <c r="AA198" s="26" t="s">
        <v>710</v>
      </c>
      <c r="AB198" s="26" t="s">
        <v>711</v>
      </c>
    </row>
    <row r="199" spans="1:28" ht="12.75" customHeight="1">
      <c r="B199" s="14" t="s">
        <v>240</v>
      </c>
      <c r="C199" s="13" t="s">
        <v>350</v>
      </c>
      <c r="D199" s="4" t="s">
        <v>123</v>
      </c>
      <c r="E199" s="4" t="s">
        <v>294</v>
      </c>
      <c r="F199" s="12">
        <v>44</v>
      </c>
      <c r="G199" s="12">
        <v>4</v>
      </c>
      <c r="H199" s="9" t="str">
        <f t="shared" si="21"/>
        <v>Solid</v>
      </c>
      <c r="I199" s="12">
        <v>0</v>
      </c>
      <c r="J199" s="6">
        <v>0</v>
      </c>
      <c r="K199" s="4" t="s">
        <v>314</v>
      </c>
      <c r="L199" s="4" t="s">
        <v>58</v>
      </c>
      <c r="M199" s="27" t="str">
        <f t="shared" si="22"/>
        <v>storm_sewer_headwall_line</v>
      </c>
      <c r="N199" s="27"/>
      <c r="O199" s="27" t="str">
        <f t="shared" si="20"/>
        <v>''Level_Name'' = 'VA_SITE_CLVT' AND ''Level'' = '44' AND ''Color'' = '4' AND ''Linetype'' = 'Solid' AND ''LineWt''= '0'</v>
      </c>
      <c r="T199" s="4" t="s">
        <v>493</v>
      </c>
      <c r="U199" s="8" t="s">
        <v>705</v>
      </c>
      <c r="V199" s="2" t="s">
        <v>706</v>
      </c>
      <c r="W199" s="25" t="s">
        <v>712</v>
      </c>
      <c r="X199" s="25" t="s">
        <v>707</v>
      </c>
      <c r="Y199" s="26" t="s">
        <v>708</v>
      </c>
      <c r="Z199" s="26" t="s">
        <v>709</v>
      </c>
      <c r="AA199" s="26" t="s">
        <v>710</v>
      </c>
      <c r="AB199" s="26" t="s">
        <v>711</v>
      </c>
    </row>
    <row r="200" spans="1:28" ht="12.75" customHeight="1">
      <c r="B200" s="14" t="s">
        <v>592</v>
      </c>
      <c r="C200" s="13" t="s">
        <v>366</v>
      </c>
      <c r="D200" s="4" t="s">
        <v>312</v>
      </c>
      <c r="E200" s="4" t="s">
        <v>295</v>
      </c>
      <c r="F200" s="12">
        <v>51</v>
      </c>
      <c r="G200" s="12">
        <v>4</v>
      </c>
      <c r="H200" s="9" t="str">
        <f t="shared" si="21"/>
        <v>Solid</v>
      </c>
      <c r="I200" s="12">
        <v>0</v>
      </c>
      <c r="J200" s="6">
        <v>0</v>
      </c>
      <c r="K200" s="5" t="s">
        <v>583</v>
      </c>
      <c r="L200" s="4" t="s">
        <v>183</v>
      </c>
      <c r="M200" s="27" t="str">
        <f t="shared" si="22"/>
        <v>topographic_survey_area</v>
      </c>
      <c r="N200" s="27"/>
      <c r="O200" s="27" t="str">
        <f t="shared" si="20"/>
        <v>''Level_Name'' = 'VA_DTM_EXTR' AND ''Level'' = '51' AND ''Color'' = '4' AND ''Linetype'' = 'Solid' AND ''LineWt''= '0'</v>
      </c>
      <c r="T200" s="4" t="s">
        <v>458</v>
      </c>
      <c r="U200" s="8" t="s">
        <v>705</v>
      </c>
      <c r="V200" s="2" t="s">
        <v>706</v>
      </c>
      <c r="W200" s="25" t="s">
        <v>712</v>
      </c>
      <c r="X200" s="25" t="s">
        <v>707</v>
      </c>
      <c r="Y200" s="26" t="s">
        <v>708</v>
      </c>
      <c r="Z200" s="26" t="s">
        <v>709</v>
      </c>
      <c r="AA200" s="26" t="s">
        <v>710</v>
      </c>
      <c r="AB200" s="26" t="s">
        <v>711</v>
      </c>
    </row>
    <row r="201" spans="1:28" ht="12.75" customHeight="1">
      <c r="A201" s="5"/>
      <c r="B201" s="13" t="s">
        <v>591</v>
      </c>
      <c r="C201" s="13" t="s">
        <v>366</v>
      </c>
      <c r="D201" s="5" t="s">
        <v>589</v>
      </c>
      <c r="E201" s="5" t="s">
        <v>588</v>
      </c>
      <c r="F201" s="6">
        <v>53</v>
      </c>
      <c r="G201" s="6">
        <v>4</v>
      </c>
      <c r="H201" s="9" t="str">
        <f t="shared" si="21"/>
        <v>Solid</v>
      </c>
      <c r="I201" s="6">
        <v>0</v>
      </c>
      <c r="J201" s="6">
        <v>3</v>
      </c>
      <c r="K201" s="4" t="s">
        <v>413</v>
      </c>
      <c r="L201" s="4" t="s">
        <v>581</v>
      </c>
      <c r="M201" s="27" t="str">
        <f t="shared" si="22"/>
        <v>digital_elevation_model_point</v>
      </c>
      <c r="N201" s="27"/>
      <c r="O201" s="27" t="str">
        <f t="shared" si="20"/>
        <v>''Level_Name'' = 'VA_DTM_RAND' AND ''Level'' = '53' AND ''Color'' = '4' AND ''Linetype'' = 'Solid' AND ''LineWt''= '3'</v>
      </c>
      <c r="U201" s="8" t="s">
        <v>705</v>
      </c>
      <c r="V201" s="2" t="s">
        <v>706</v>
      </c>
      <c r="W201" s="25" t="s">
        <v>712</v>
      </c>
      <c r="X201" s="25" t="s">
        <v>707</v>
      </c>
      <c r="Y201" s="26" t="s">
        <v>708</v>
      </c>
      <c r="Z201" s="26" t="s">
        <v>709</v>
      </c>
      <c r="AA201" s="26" t="s">
        <v>710</v>
      </c>
      <c r="AB201" s="26" t="s">
        <v>711</v>
      </c>
    </row>
    <row r="202" spans="1:28" ht="12.75" customHeight="1">
      <c r="A202" s="5"/>
      <c r="B202" s="14" t="s">
        <v>240</v>
      </c>
      <c r="C202" s="13" t="s">
        <v>350</v>
      </c>
      <c r="D202" s="5" t="s">
        <v>425</v>
      </c>
      <c r="E202" s="4" t="s">
        <v>291</v>
      </c>
      <c r="F202" s="6">
        <v>16</v>
      </c>
      <c r="G202" s="6">
        <v>5</v>
      </c>
      <c r="H202" s="9" t="str">
        <f t="shared" si="21"/>
        <v>Medium-Dashed</v>
      </c>
      <c r="I202" s="6">
        <v>2</v>
      </c>
      <c r="J202" s="6">
        <v>0</v>
      </c>
      <c r="K202" s="4" t="s">
        <v>413</v>
      </c>
      <c r="L202" s="4" t="s">
        <v>414</v>
      </c>
      <c r="M202" s="27" t="str">
        <f t="shared" si="22"/>
        <v>undefined_mapping_feature_line</v>
      </c>
      <c r="N202" s="27"/>
      <c r="O202" s="27" t="str">
        <f t="shared" si="20"/>
        <v>''Level_Name'' = 'VA_SITE_MISC' AND ''Level'' = '16' AND ''Color'' = '5' AND ''Linetype'' = 'Medium-Dashed' AND ''LineWt''= '0'</v>
      </c>
      <c r="T202" s="4" t="s">
        <v>298</v>
      </c>
      <c r="U202" s="8" t="s">
        <v>705</v>
      </c>
      <c r="V202" s="2" t="s">
        <v>706</v>
      </c>
      <c r="W202" s="25" t="s">
        <v>712</v>
      </c>
      <c r="X202" s="25" t="s">
        <v>707</v>
      </c>
      <c r="Y202" s="26" t="s">
        <v>708</v>
      </c>
      <c r="Z202" s="26" t="s">
        <v>709</v>
      </c>
      <c r="AA202" s="26" t="s">
        <v>710</v>
      </c>
      <c r="AB202" s="26" t="s">
        <v>711</v>
      </c>
    </row>
    <row r="203" spans="1:28" ht="12.75" customHeight="1">
      <c r="B203" s="14" t="s">
        <v>240</v>
      </c>
      <c r="C203" s="13" t="s">
        <v>350</v>
      </c>
      <c r="D203" s="4" t="s">
        <v>643</v>
      </c>
      <c r="E203" s="4" t="s">
        <v>291</v>
      </c>
      <c r="F203" s="12">
        <v>16</v>
      </c>
      <c r="G203" s="12">
        <v>5</v>
      </c>
      <c r="H203" s="9" t="str">
        <f t="shared" si="21"/>
        <v>Solid</v>
      </c>
      <c r="I203" s="12">
        <v>0</v>
      </c>
      <c r="J203" s="6">
        <v>0</v>
      </c>
      <c r="K203" s="4" t="s">
        <v>586</v>
      </c>
      <c r="L203" s="4" t="s">
        <v>644</v>
      </c>
      <c r="M203" s="27" t="str">
        <f t="shared" si="22"/>
        <v>pipeline_line_area</v>
      </c>
      <c r="N203" s="27"/>
      <c r="O203" s="27" t="str">
        <f t="shared" si="20"/>
        <v>''Level_Name'' = 'VA_SITE_MISC' AND ''Level'' = '16' AND ''Color'' = '5' AND ''Linetype'' = 'Solid' AND ''LineWt''= '0'</v>
      </c>
      <c r="U203" s="8" t="s">
        <v>705</v>
      </c>
      <c r="V203" s="2" t="s">
        <v>706</v>
      </c>
      <c r="W203" s="25" t="s">
        <v>712</v>
      </c>
      <c r="X203" s="25" t="s">
        <v>707</v>
      </c>
      <c r="Y203" s="26" t="s">
        <v>708</v>
      </c>
      <c r="Z203" s="26" t="s">
        <v>709</v>
      </c>
      <c r="AA203" s="26" t="s">
        <v>710</v>
      </c>
      <c r="AB203" s="26" t="s">
        <v>711</v>
      </c>
    </row>
    <row r="204" spans="1:28" ht="12.75" customHeight="1">
      <c r="B204" s="14" t="s">
        <v>240</v>
      </c>
      <c r="C204" s="13" t="s">
        <v>350</v>
      </c>
      <c r="D204" s="4" t="s">
        <v>121</v>
      </c>
      <c r="E204" s="4" t="s">
        <v>292</v>
      </c>
      <c r="F204" s="12">
        <v>18</v>
      </c>
      <c r="G204" s="12">
        <v>6</v>
      </c>
      <c r="H204" s="9" t="str">
        <f t="shared" si="21"/>
        <v>Solid</v>
      </c>
      <c r="I204" s="12">
        <v>0</v>
      </c>
      <c r="J204" s="6">
        <v>0</v>
      </c>
      <c r="K204" s="4" t="s">
        <v>39</v>
      </c>
      <c r="L204" s="4" t="s">
        <v>84</v>
      </c>
      <c r="M204" s="27" t="str">
        <f t="shared" si="22"/>
        <v>road_guardrail_line</v>
      </c>
      <c r="N204" s="27"/>
      <c r="O204" s="27" t="str">
        <f t="shared" si="20"/>
        <v>''Level_Name'' = 'VA_ROAD_GRDR' AND ''Level'' = '18' AND ''Color'' = '6' AND ''Linetype'' = 'Solid' AND ''LineWt''= '0'</v>
      </c>
      <c r="U204" s="8" t="s">
        <v>705</v>
      </c>
      <c r="V204" s="2" t="s">
        <v>706</v>
      </c>
      <c r="W204" s="25" t="s">
        <v>712</v>
      </c>
      <c r="X204" s="25" t="s">
        <v>707</v>
      </c>
      <c r="Y204" s="26" t="s">
        <v>708</v>
      </c>
      <c r="Z204" s="26" t="s">
        <v>709</v>
      </c>
      <c r="AA204" s="26" t="s">
        <v>710</v>
      </c>
      <c r="AB204" s="26" t="s">
        <v>711</v>
      </c>
    </row>
    <row r="205" spans="1:28" ht="12.75" customHeight="1">
      <c r="B205" s="14" t="s">
        <v>240</v>
      </c>
      <c r="C205" s="13" t="s">
        <v>350</v>
      </c>
      <c r="D205" s="4" t="s">
        <v>121</v>
      </c>
      <c r="E205" s="4" t="s">
        <v>292</v>
      </c>
      <c r="F205" s="12">
        <v>18</v>
      </c>
      <c r="G205" s="12">
        <v>6</v>
      </c>
      <c r="H205" s="9" t="str">
        <f t="shared" si="21"/>
        <v>Medium-Dashed</v>
      </c>
      <c r="I205" s="12">
        <v>2</v>
      </c>
      <c r="J205" s="6">
        <v>0</v>
      </c>
      <c r="K205" s="4" t="s">
        <v>39</v>
      </c>
      <c r="L205" s="4" t="s">
        <v>84</v>
      </c>
      <c r="M205" s="27" t="str">
        <f t="shared" si="22"/>
        <v>road_guardrail_line</v>
      </c>
      <c r="N205" s="27"/>
      <c r="O205" s="27" t="str">
        <f t="shared" si="20"/>
        <v>''Level_Name'' = 'VA_ROAD_GRDR' AND ''Level'' = '18' AND ''Color'' = '6' AND ''Linetype'' = 'Medium-Dashed' AND ''LineWt''= '0'</v>
      </c>
      <c r="T205" s="4" t="s">
        <v>303</v>
      </c>
      <c r="U205" s="8" t="s">
        <v>705</v>
      </c>
      <c r="V205" s="2" t="s">
        <v>706</v>
      </c>
      <c r="W205" s="25" t="s">
        <v>712</v>
      </c>
      <c r="X205" s="25" t="s">
        <v>707</v>
      </c>
      <c r="Y205" s="26" t="s">
        <v>708</v>
      </c>
      <c r="Z205" s="26" t="s">
        <v>709</v>
      </c>
      <c r="AA205" s="26" t="s">
        <v>710</v>
      </c>
      <c r="AB205" s="26" t="s">
        <v>711</v>
      </c>
    </row>
    <row r="206" spans="1:28" ht="12.75" customHeight="1">
      <c r="B206" s="14" t="s">
        <v>240</v>
      </c>
      <c r="C206" s="13" t="s">
        <v>350</v>
      </c>
      <c r="D206" s="4" t="s">
        <v>115</v>
      </c>
      <c r="E206" s="4" t="s">
        <v>288</v>
      </c>
      <c r="F206" s="12">
        <v>19</v>
      </c>
      <c r="G206" s="12">
        <v>6</v>
      </c>
      <c r="H206" s="9" t="str">
        <f t="shared" si="21"/>
        <v>Solid</v>
      </c>
      <c r="I206" s="12">
        <v>0</v>
      </c>
      <c r="J206" s="6">
        <v>0</v>
      </c>
      <c r="K206" s="4" t="s">
        <v>41</v>
      </c>
      <c r="L206" s="4" t="s">
        <v>53</v>
      </c>
      <c r="M206" s="27" t="str">
        <f t="shared" si="22"/>
        <v>fence_line</v>
      </c>
      <c r="N206" s="27"/>
      <c r="O206" s="27" t="str">
        <f t="shared" si="20"/>
        <v>''Level_Name'' = 'VA_SITE_FENC' AND ''Level'' = '19' AND ''Color'' = '6' AND ''Linetype'' = 'Solid' AND ''LineWt''= '0'</v>
      </c>
      <c r="P206" s="4" t="s">
        <v>677</v>
      </c>
      <c r="Q206" s="4" t="s">
        <v>678</v>
      </c>
      <c r="U206" s="8" t="s">
        <v>705</v>
      </c>
      <c r="V206" s="2" t="s">
        <v>706</v>
      </c>
      <c r="W206" s="25" t="s">
        <v>712</v>
      </c>
      <c r="X206" s="25" t="s">
        <v>707</v>
      </c>
      <c r="Y206" s="26" t="s">
        <v>708</v>
      </c>
      <c r="Z206" s="26" t="s">
        <v>709</v>
      </c>
      <c r="AA206" s="26" t="s">
        <v>710</v>
      </c>
      <c r="AB206" s="26" t="s">
        <v>711</v>
      </c>
    </row>
    <row r="207" spans="1:28" ht="12.75" customHeight="1">
      <c r="B207" s="14" t="s">
        <v>240</v>
      </c>
      <c r="C207" s="13" t="s">
        <v>350</v>
      </c>
      <c r="D207" s="4" t="s">
        <v>115</v>
      </c>
      <c r="E207" s="4" t="s">
        <v>288</v>
      </c>
      <c r="F207" s="12">
        <v>19</v>
      </c>
      <c r="G207" s="12">
        <v>6</v>
      </c>
      <c r="H207" s="9" t="str">
        <f t="shared" si="21"/>
        <v>Medium-Dashed</v>
      </c>
      <c r="I207" s="12">
        <v>2</v>
      </c>
      <c r="J207" s="6">
        <v>0</v>
      </c>
      <c r="K207" s="4" t="s">
        <v>41</v>
      </c>
      <c r="L207" s="4" t="s">
        <v>53</v>
      </c>
      <c r="M207" s="27" t="str">
        <f t="shared" si="22"/>
        <v>fence_line</v>
      </c>
      <c r="N207" s="27"/>
      <c r="O207" s="27" t="str">
        <f t="shared" si="20"/>
        <v>''Level_Name'' = 'VA_SITE_FENC' AND ''Level'' = '19' AND ''Color'' = '6' AND ''Linetype'' = 'Medium-Dashed' AND ''LineWt''= '0'</v>
      </c>
      <c r="P207" s="4" t="s">
        <v>677</v>
      </c>
      <c r="Q207" s="4" t="s">
        <v>678</v>
      </c>
      <c r="T207" s="4" t="s">
        <v>297</v>
      </c>
      <c r="U207" s="8" t="s">
        <v>705</v>
      </c>
      <c r="V207" s="2" t="s">
        <v>706</v>
      </c>
      <c r="W207" s="25" t="s">
        <v>712</v>
      </c>
      <c r="X207" s="25" t="s">
        <v>707</v>
      </c>
      <c r="Y207" s="26" t="s">
        <v>708</v>
      </c>
      <c r="Z207" s="26" t="s">
        <v>709</v>
      </c>
      <c r="AA207" s="26" t="s">
        <v>710</v>
      </c>
      <c r="AB207" s="26" t="s">
        <v>711</v>
      </c>
    </row>
    <row r="208" spans="1:28" ht="12.75" customHeight="1">
      <c r="B208" s="14" t="s">
        <v>240</v>
      </c>
      <c r="C208" s="13" t="s">
        <v>350</v>
      </c>
      <c r="D208" s="4" t="s">
        <v>117</v>
      </c>
      <c r="E208" s="4" t="s">
        <v>289</v>
      </c>
      <c r="F208" s="12">
        <v>21</v>
      </c>
      <c r="G208" s="12">
        <v>6</v>
      </c>
      <c r="H208" s="9" t="str">
        <f t="shared" si="21"/>
        <v>Solid</v>
      </c>
      <c r="I208" s="12">
        <v>0</v>
      </c>
      <c r="J208" s="6">
        <v>0</v>
      </c>
      <c r="K208" s="4" t="s">
        <v>41</v>
      </c>
      <c r="L208" s="4" t="s">
        <v>57</v>
      </c>
      <c r="M208" s="27" t="str">
        <f t="shared" si="22"/>
        <v>wall_line</v>
      </c>
      <c r="N208" s="27"/>
      <c r="O208" s="27" t="str">
        <f t="shared" si="20"/>
        <v>''Level_Name'' = 'VA_SITE_WALL' AND ''Level'' = '21' AND ''Color'' = '6' AND ''Linetype'' = 'Solid' AND ''LineWt''= '0'</v>
      </c>
      <c r="P208" s="4" t="s">
        <v>677</v>
      </c>
      <c r="Q208" s="4" t="s">
        <v>117</v>
      </c>
      <c r="U208" s="8" t="s">
        <v>705</v>
      </c>
      <c r="V208" s="2" t="s">
        <v>706</v>
      </c>
      <c r="W208" s="25" t="s">
        <v>712</v>
      </c>
      <c r="X208" s="25" t="s">
        <v>707</v>
      </c>
      <c r="Y208" s="26" t="s">
        <v>708</v>
      </c>
      <c r="Z208" s="26" t="s">
        <v>709</v>
      </c>
      <c r="AA208" s="26" t="s">
        <v>710</v>
      </c>
      <c r="AB208" s="26" t="s">
        <v>711</v>
      </c>
    </row>
    <row r="209" spans="1:28" ht="12.75" customHeight="1">
      <c r="B209" s="14" t="s">
        <v>240</v>
      </c>
      <c r="C209" s="13" t="s">
        <v>350</v>
      </c>
      <c r="D209" s="4" t="s">
        <v>117</v>
      </c>
      <c r="E209" s="4" t="s">
        <v>289</v>
      </c>
      <c r="F209" s="12">
        <v>21</v>
      </c>
      <c r="G209" s="12">
        <v>6</v>
      </c>
      <c r="H209" s="9" t="str">
        <f t="shared" si="21"/>
        <v>Medium-Dashed</v>
      </c>
      <c r="I209" s="12">
        <v>2</v>
      </c>
      <c r="J209" s="6">
        <v>0</v>
      </c>
      <c r="K209" s="4" t="s">
        <v>41</v>
      </c>
      <c r="L209" s="4" t="s">
        <v>57</v>
      </c>
      <c r="M209" s="27" t="str">
        <f t="shared" si="22"/>
        <v>wall_line</v>
      </c>
      <c r="N209" s="27"/>
      <c r="O209" s="27" t="str">
        <f t="shared" si="20"/>
        <v>''Level_Name'' = 'VA_SITE_WALL' AND ''Level'' = '21' AND ''Color'' = '6' AND ''Linetype'' = 'Medium-Dashed' AND ''LineWt''= '0'</v>
      </c>
      <c r="P209" s="4" t="s">
        <v>677</v>
      </c>
      <c r="Q209" s="4" t="s">
        <v>117</v>
      </c>
      <c r="T209" s="4" t="s">
        <v>306</v>
      </c>
      <c r="U209" s="8" t="s">
        <v>705</v>
      </c>
      <c r="V209" s="2" t="s">
        <v>706</v>
      </c>
      <c r="W209" s="25" t="s">
        <v>712</v>
      </c>
      <c r="X209" s="25" t="s">
        <v>707</v>
      </c>
      <c r="Y209" s="26" t="s">
        <v>708</v>
      </c>
      <c r="Z209" s="26" t="s">
        <v>709</v>
      </c>
      <c r="AA209" s="26" t="s">
        <v>710</v>
      </c>
      <c r="AB209" s="26" t="s">
        <v>711</v>
      </c>
    </row>
    <row r="210" spans="1:28" ht="12.75" customHeight="1">
      <c r="A210" s="5"/>
      <c r="B210" s="13" t="s">
        <v>591</v>
      </c>
      <c r="C210" s="13" t="s">
        <v>366</v>
      </c>
      <c r="D210" s="5" t="s">
        <v>590</v>
      </c>
      <c r="E210" s="5" t="s">
        <v>587</v>
      </c>
      <c r="F210" s="6">
        <v>52</v>
      </c>
      <c r="G210" s="6">
        <v>6</v>
      </c>
      <c r="H210" s="9" t="str">
        <f t="shared" si="21"/>
        <v>Solid</v>
      </c>
      <c r="I210" s="6">
        <v>0</v>
      </c>
      <c r="J210" s="6">
        <v>0</v>
      </c>
      <c r="K210" s="4" t="s">
        <v>413</v>
      </c>
      <c r="L210" s="4" t="s">
        <v>580</v>
      </c>
      <c r="M210" s="27" t="str">
        <f t="shared" si="22"/>
        <v>breakline</v>
      </c>
      <c r="N210" s="27"/>
      <c r="O210" s="27" t="str">
        <f t="shared" si="20"/>
        <v>''Level_Name'' = 'VA_DTM_BRKL' AND ''Level'' = '52' AND ''Color'' = '6' AND ''Linetype'' = 'Solid' AND ''LineWt''= '0'</v>
      </c>
      <c r="U210" s="8" t="s">
        <v>705</v>
      </c>
      <c r="V210" s="2" t="s">
        <v>706</v>
      </c>
      <c r="W210" s="25" t="s">
        <v>712</v>
      </c>
      <c r="X210" s="25" t="s">
        <v>707</v>
      </c>
      <c r="Y210" s="26" t="s">
        <v>708</v>
      </c>
      <c r="Z210" s="26" t="s">
        <v>709</v>
      </c>
      <c r="AA210" s="26" t="s">
        <v>710</v>
      </c>
      <c r="AB210" s="26" t="s">
        <v>711</v>
      </c>
    </row>
    <row r="211" spans="1:28" ht="12.75" customHeight="1">
      <c r="A211" s="21"/>
      <c r="B211" s="14" t="s">
        <v>240</v>
      </c>
      <c r="C211" s="13" t="s">
        <v>350</v>
      </c>
      <c r="D211" s="4" t="s">
        <v>438</v>
      </c>
      <c r="E211" s="4" t="s">
        <v>395</v>
      </c>
      <c r="F211" s="12">
        <v>23</v>
      </c>
      <c r="G211" s="12">
        <v>7</v>
      </c>
      <c r="H211" s="9" t="str">
        <f t="shared" si="21"/>
        <v>Medium-Dashed</v>
      </c>
      <c r="I211" s="12">
        <v>2</v>
      </c>
      <c r="J211" s="6">
        <v>1</v>
      </c>
      <c r="K211" s="4" t="s">
        <v>39</v>
      </c>
      <c r="L211" s="4" t="s">
        <v>54</v>
      </c>
      <c r="M211" s="27" t="str">
        <f t="shared" si="22"/>
        <v>road_centerline</v>
      </c>
      <c r="N211" s="27"/>
      <c r="O211" s="27" t="str">
        <f t="shared" si="20"/>
        <v>''Level_Name'' = 'VA_ROAD_STRI' AND ''Level'' = '23' AND ''Color'' = '7' AND ''Linetype'' = 'Medium-Dashed' AND ''LineWt''= '1'</v>
      </c>
      <c r="P211" s="4" t="s">
        <v>680</v>
      </c>
      <c r="Q211" s="4" t="s">
        <v>679</v>
      </c>
      <c r="T211" s="4" t="s">
        <v>653</v>
      </c>
      <c r="U211" s="8" t="s">
        <v>705</v>
      </c>
      <c r="V211" s="2" t="s">
        <v>706</v>
      </c>
      <c r="W211" s="25" t="s">
        <v>712</v>
      </c>
      <c r="X211" s="25" t="s">
        <v>707</v>
      </c>
      <c r="Y211" s="26" t="s">
        <v>708</v>
      </c>
      <c r="Z211" s="26" t="s">
        <v>709</v>
      </c>
      <c r="AA211" s="26" t="s">
        <v>710</v>
      </c>
      <c r="AB211" s="26" t="s">
        <v>711</v>
      </c>
    </row>
    <row r="212" spans="1:28" ht="12.75" customHeight="1">
      <c r="B212" s="14" t="s">
        <v>240</v>
      </c>
      <c r="C212" s="13" t="s">
        <v>350</v>
      </c>
      <c r="D212" s="4" t="s">
        <v>439</v>
      </c>
      <c r="E212" s="4" t="s">
        <v>395</v>
      </c>
      <c r="F212" s="12">
        <v>23</v>
      </c>
      <c r="G212" s="12">
        <v>7</v>
      </c>
      <c r="H212" s="9" t="str">
        <f t="shared" si="21"/>
        <v>Dotted</v>
      </c>
      <c r="I212" s="12">
        <v>1</v>
      </c>
      <c r="J212" s="6">
        <v>1</v>
      </c>
      <c r="K212" s="4" t="s">
        <v>39</v>
      </c>
      <c r="L212" s="8" t="s">
        <v>54</v>
      </c>
      <c r="M212" s="27" t="str">
        <f t="shared" si="22"/>
        <v>road_centerline</v>
      </c>
      <c r="N212" s="27"/>
      <c r="O212" s="27" t="str">
        <f t="shared" si="20"/>
        <v>''Level_Name'' = 'VA_ROAD_STRI' AND ''Level'' = '23' AND ''Color'' = '7' AND ''Linetype'' = 'Dotted' AND ''LineWt''= '1'</v>
      </c>
      <c r="P212" s="8" t="s">
        <v>680</v>
      </c>
      <c r="Q212" s="8" t="s">
        <v>679</v>
      </c>
      <c r="R212" s="8"/>
      <c r="S212" s="8"/>
      <c r="T212" s="4" t="s">
        <v>654</v>
      </c>
      <c r="U212" s="8" t="s">
        <v>705</v>
      </c>
      <c r="V212" s="2" t="s">
        <v>706</v>
      </c>
      <c r="W212" s="25" t="s">
        <v>712</v>
      </c>
      <c r="X212" s="25" t="s">
        <v>707</v>
      </c>
      <c r="Y212" s="26" t="s">
        <v>708</v>
      </c>
      <c r="Z212" s="26" t="s">
        <v>709</v>
      </c>
      <c r="AA212" s="26" t="s">
        <v>710</v>
      </c>
      <c r="AB212" s="26" t="s">
        <v>711</v>
      </c>
    </row>
    <row r="213" spans="1:28" ht="12.75" customHeight="1">
      <c r="B213" s="14" t="s">
        <v>240</v>
      </c>
      <c r="C213" s="13" t="s">
        <v>350</v>
      </c>
      <c r="D213" s="4" t="s">
        <v>642</v>
      </c>
      <c r="E213" s="4" t="s">
        <v>395</v>
      </c>
      <c r="F213" s="12">
        <v>23</v>
      </c>
      <c r="G213" s="12">
        <v>7</v>
      </c>
      <c r="H213" s="9" t="str">
        <f t="shared" si="21"/>
        <v>LongDashed</v>
      </c>
      <c r="I213" s="12">
        <v>3</v>
      </c>
      <c r="J213" s="6">
        <v>1</v>
      </c>
      <c r="K213" s="4" t="s">
        <v>39</v>
      </c>
      <c r="L213" s="8" t="s">
        <v>54</v>
      </c>
      <c r="M213" s="27" t="str">
        <f t="shared" si="22"/>
        <v>road_centerline</v>
      </c>
      <c r="N213" s="27"/>
      <c r="O213" s="27" t="str">
        <f t="shared" si="20"/>
        <v>''Level_Name'' = 'VA_ROAD_STRI' AND ''Level'' = '23' AND ''Color'' = '7' AND ''Linetype'' = 'LongDashed' AND ''LineWt''= '1'</v>
      </c>
      <c r="P213" s="8" t="s">
        <v>680</v>
      </c>
      <c r="Q213" s="8" t="s">
        <v>679</v>
      </c>
      <c r="R213" s="8"/>
      <c r="S213" s="8"/>
      <c r="T213" s="4" t="s">
        <v>655</v>
      </c>
      <c r="U213" s="8" t="s">
        <v>705</v>
      </c>
      <c r="V213" s="2" t="s">
        <v>706</v>
      </c>
      <c r="W213" s="25" t="s">
        <v>712</v>
      </c>
      <c r="X213" s="25" t="s">
        <v>707</v>
      </c>
      <c r="Y213" s="26" t="s">
        <v>708</v>
      </c>
      <c r="Z213" s="26" t="s">
        <v>709</v>
      </c>
      <c r="AA213" s="26" t="s">
        <v>710</v>
      </c>
      <c r="AB213" s="26" t="s">
        <v>711</v>
      </c>
    </row>
    <row r="214" spans="1:28" ht="12.75" customHeight="1">
      <c r="B214" s="14" t="s">
        <v>240</v>
      </c>
      <c r="C214" s="13" t="s">
        <v>350</v>
      </c>
      <c r="D214" s="4" t="s">
        <v>202</v>
      </c>
      <c r="E214" s="4" t="s">
        <v>400</v>
      </c>
      <c r="F214" s="12">
        <v>28</v>
      </c>
      <c r="G214" s="12">
        <v>7</v>
      </c>
      <c r="H214" s="9" t="b">
        <f t="shared" si="21"/>
        <v>0</v>
      </c>
      <c r="I214" s="12">
        <v>5</v>
      </c>
      <c r="J214" s="6">
        <v>1</v>
      </c>
      <c r="K214" s="4" t="s">
        <v>586</v>
      </c>
      <c r="L214" s="4" t="s">
        <v>201</v>
      </c>
      <c r="M214" s="27" t="str">
        <f t="shared" si="22"/>
        <v>pipeline_line</v>
      </c>
      <c r="N214" s="27"/>
      <c r="O214" s="27" t="str">
        <f t="shared" si="20"/>
        <v>''Level_Name'' = 'VA_SITE_PIPE' AND ''Level'' = '28' AND ''Color'' = '7' AND ''Linetype'' = 'FALSE' AND ''LineWt''= '1'</v>
      </c>
      <c r="U214" s="8" t="s">
        <v>705</v>
      </c>
      <c r="V214" s="2" t="s">
        <v>706</v>
      </c>
      <c r="W214" s="25" t="s">
        <v>712</v>
      </c>
      <c r="X214" s="25" t="s">
        <v>707</v>
      </c>
      <c r="Y214" s="26" t="s">
        <v>708</v>
      </c>
      <c r="Z214" s="26" t="s">
        <v>709</v>
      </c>
      <c r="AA214" s="26" t="s">
        <v>710</v>
      </c>
      <c r="AB214" s="26" t="s">
        <v>711</v>
      </c>
    </row>
    <row r="215" spans="1:28" ht="12.75" customHeight="1">
      <c r="A215" s="59"/>
      <c r="B215" s="14" t="s">
        <v>240</v>
      </c>
      <c r="C215" s="13" t="s">
        <v>350</v>
      </c>
      <c r="D215" s="4" t="s">
        <v>114</v>
      </c>
      <c r="E215" s="4" t="s">
        <v>408</v>
      </c>
      <c r="F215" s="9">
        <v>41</v>
      </c>
      <c r="G215" s="9">
        <v>7</v>
      </c>
      <c r="H215" s="9" t="str">
        <f t="shared" si="21"/>
        <v>Dotted</v>
      </c>
      <c r="I215" s="9">
        <v>1</v>
      </c>
      <c r="J215" s="6">
        <v>1</v>
      </c>
      <c r="K215" s="4" t="s">
        <v>418</v>
      </c>
      <c r="L215" s="4" t="s">
        <v>174</v>
      </c>
      <c r="M215" s="27" t="str">
        <f t="shared" si="22"/>
        <v>surface_water_course_centerline</v>
      </c>
      <c r="N215" s="27"/>
      <c r="O215" s="27" t="str">
        <f t="shared" si="20"/>
        <v>''Level_Name'' = 'VA_SITE_WATR' AND ''Level'' = '41' AND ''Color'' = '7' AND ''Linetype'' = 'Dotted' AND ''LineWt''= '1'</v>
      </c>
      <c r="U215" s="8" t="s">
        <v>705</v>
      </c>
      <c r="V215" s="2" t="s">
        <v>706</v>
      </c>
      <c r="W215" s="25" t="s">
        <v>712</v>
      </c>
      <c r="X215" s="25" t="s">
        <v>707</v>
      </c>
      <c r="Y215" s="26" t="s">
        <v>708</v>
      </c>
      <c r="Z215" s="26" t="s">
        <v>709</v>
      </c>
      <c r="AA215" s="26" t="s">
        <v>710</v>
      </c>
      <c r="AB215" s="26" t="s">
        <v>711</v>
      </c>
    </row>
    <row r="216" spans="1:28" ht="12.75" customHeight="1">
      <c r="A216" s="5"/>
      <c r="B216" s="13" t="s">
        <v>591</v>
      </c>
      <c r="C216" s="13" t="s">
        <v>366</v>
      </c>
      <c r="D216" s="5" t="s">
        <v>593</v>
      </c>
      <c r="E216" s="5" t="s">
        <v>594</v>
      </c>
      <c r="F216" s="6">
        <v>55</v>
      </c>
      <c r="G216" s="6">
        <v>7</v>
      </c>
      <c r="H216" s="9" t="str">
        <f t="shared" si="21"/>
        <v>Medium-Dashed Dot Dot</v>
      </c>
      <c r="I216" s="6">
        <v>6</v>
      </c>
      <c r="J216" s="6">
        <v>2</v>
      </c>
      <c r="K216" s="4" t="s">
        <v>413</v>
      </c>
      <c r="L216" s="4" t="s">
        <v>580</v>
      </c>
      <c r="M216" s="27" t="str">
        <f t="shared" si="22"/>
        <v>breakline</v>
      </c>
      <c r="N216" s="27"/>
      <c r="O216" s="27" t="str">
        <f t="shared" si="20"/>
        <v>''Level_Name'' = 'VA_DTM_WATR' AND ''Level'' = '55' AND ''Color'' = '7' AND ''Linetype'' = 'Medium-Dashed Dot Dot' AND ''LineWt''= '2'</v>
      </c>
      <c r="U216" s="8" t="s">
        <v>705</v>
      </c>
      <c r="V216" s="2" t="s">
        <v>706</v>
      </c>
      <c r="W216" s="25" t="s">
        <v>712</v>
      </c>
      <c r="X216" s="25" t="s">
        <v>707</v>
      </c>
      <c r="Y216" s="26" t="s">
        <v>708</v>
      </c>
      <c r="Z216" s="26" t="s">
        <v>709</v>
      </c>
      <c r="AA216" s="26" t="s">
        <v>710</v>
      </c>
      <c r="AB216" s="26" t="s">
        <v>711</v>
      </c>
    </row>
    <row r="217" spans="1:28" ht="12.75" customHeight="1">
      <c r="B217" s="14" t="s">
        <v>240</v>
      </c>
      <c r="C217" s="13" t="s">
        <v>350</v>
      </c>
      <c r="D217" s="4" t="s">
        <v>436</v>
      </c>
      <c r="E217" s="8" t="s">
        <v>684</v>
      </c>
      <c r="F217" s="12">
        <v>56</v>
      </c>
      <c r="G217" s="12">
        <v>7</v>
      </c>
      <c r="H217" s="9" t="str">
        <f t="shared" si="21"/>
        <v>Dotted</v>
      </c>
      <c r="I217" s="12">
        <v>1</v>
      </c>
      <c r="J217" s="12" t="s">
        <v>445</v>
      </c>
      <c r="K217" s="4" t="s">
        <v>38</v>
      </c>
      <c r="L217" s="4" t="s">
        <v>374</v>
      </c>
      <c r="M217" s="27" t="str">
        <f t="shared" si="22"/>
        <v>airfield_surface_centerline</v>
      </c>
      <c r="N217" s="27"/>
      <c r="O217" s="27" t="str">
        <f t="shared" si="20"/>
        <v>''Level_Name'' = 'VA_SITE_LV56' AND ''Level'' = '56' AND ''Color'' = '7' AND ''Linetype'' = 'Dotted' AND ''LineWt''= '0-2'</v>
      </c>
      <c r="T217" s="4" t="s">
        <v>659</v>
      </c>
      <c r="U217" s="8" t="s">
        <v>705</v>
      </c>
      <c r="V217" s="2" t="s">
        <v>706</v>
      </c>
      <c r="W217" s="25" t="s">
        <v>712</v>
      </c>
      <c r="X217" s="25" t="s">
        <v>707</v>
      </c>
      <c r="Y217" s="26" t="s">
        <v>708</v>
      </c>
      <c r="Z217" s="26" t="s">
        <v>709</v>
      </c>
      <c r="AA217" s="26" t="s">
        <v>710</v>
      </c>
      <c r="AB217" s="26" t="s">
        <v>711</v>
      </c>
    </row>
    <row r="218" spans="1:28" ht="12.75" customHeight="1">
      <c r="B218" s="14" t="s">
        <v>240</v>
      </c>
      <c r="C218" s="13" t="s">
        <v>350</v>
      </c>
      <c r="D218" s="4" t="s">
        <v>437</v>
      </c>
      <c r="E218" s="8" t="s">
        <v>684</v>
      </c>
      <c r="F218" s="12">
        <v>56</v>
      </c>
      <c r="G218" s="12">
        <v>7</v>
      </c>
      <c r="H218" s="9" t="str">
        <f t="shared" si="21"/>
        <v>Medium-Dashed</v>
      </c>
      <c r="I218" s="12">
        <v>2</v>
      </c>
      <c r="J218" s="12" t="s">
        <v>445</v>
      </c>
      <c r="K218" s="4" t="s">
        <v>38</v>
      </c>
      <c r="L218" s="4" t="s">
        <v>374</v>
      </c>
      <c r="M218" s="27" t="str">
        <f t="shared" si="22"/>
        <v>airfield_surface_centerline</v>
      </c>
      <c r="N218" s="27"/>
      <c r="O218" s="27" t="str">
        <f t="shared" si="20"/>
        <v>''Level_Name'' = 'VA_SITE_LV56' AND ''Level'' = '56' AND ''Color'' = '7' AND ''Linetype'' = 'Medium-Dashed' AND ''LineWt''= '0-2'</v>
      </c>
      <c r="T218" s="4" t="s">
        <v>660</v>
      </c>
      <c r="U218" s="8" t="s">
        <v>705</v>
      </c>
      <c r="V218" s="2" t="s">
        <v>706</v>
      </c>
      <c r="W218" s="25" t="s">
        <v>712</v>
      </c>
      <c r="X218" s="25" t="s">
        <v>707</v>
      </c>
      <c r="Y218" s="26" t="s">
        <v>708</v>
      </c>
      <c r="Z218" s="26" t="s">
        <v>709</v>
      </c>
      <c r="AA218" s="26" t="s">
        <v>710</v>
      </c>
      <c r="AB218" s="26" t="s">
        <v>711</v>
      </c>
    </row>
    <row r="219" spans="1:28" ht="12.75" customHeight="1">
      <c r="B219" s="14" t="s">
        <v>240</v>
      </c>
      <c r="C219" s="13" t="s">
        <v>350</v>
      </c>
      <c r="D219" s="4" t="s">
        <v>241</v>
      </c>
      <c r="E219" s="8" t="s">
        <v>684</v>
      </c>
      <c r="F219" s="12">
        <v>56</v>
      </c>
      <c r="G219" s="12">
        <v>7</v>
      </c>
      <c r="H219" s="9" t="str">
        <f t="shared" si="21"/>
        <v>Solid</v>
      </c>
      <c r="I219" s="12">
        <v>0</v>
      </c>
      <c r="J219" s="6">
        <v>1</v>
      </c>
      <c r="K219" s="4" t="s">
        <v>38</v>
      </c>
      <c r="L219" s="4" t="s">
        <v>55</v>
      </c>
      <c r="M219" s="27" t="str">
        <f t="shared" si="22"/>
        <v>airfield_surface_marking_line</v>
      </c>
      <c r="N219" s="27"/>
      <c r="O219" s="27" t="str">
        <f t="shared" si="20"/>
        <v>''Level_Name'' = 'VA_SITE_LV56' AND ''Level'' = '56' AND ''Color'' = '7' AND ''Linetype'' = 'Solid' AND ''LineWt''= '1'</v>
      </c>
      <c r="P219" s="8" t="s">
        <v>680</v>
      </c>
      <c r="Q219" s="4" t="s">
        <v>683</v>
      </c>
      <c r="T219" s="4" t="s">
        <v>658</v>
      </c>
      <c r="U219" s="8" t="s">
        <v>705</v>
      </c>
      <c r="V219" s="2" t="s">
        <v>706</v>
      </c>
      <c r="W219" s="25" t="s">
        <v>712</v>
      </c>
      <c r="X219" s="25" t="s">
        <v>707</v>
      </c>
      <c r="Y219" s="26" t="s">
        <v>708</v>
      </c>
      <c r="Z219" s="26" t="s">
        <v>709</v>
      </c>
      <c r="AA219" s="26" t="s">
        <v>710</v>
      </c>
      <c r="AB219" s="26" t="s">
        <v>711</v>
      </c>
    </row>
    <row r="220" spans="1:28" ht="12.75" customHeight="1">
      <c r="A220" s="5"/>
      <c r="B220" s="13" t="s">
        <v>320</v>
      </c>
      <c r="C220" s="13" t="s">
        <v>350</v>
      </c>
      <c r="D220" s="5" t="s">
        <v>450</v>
      </c>
      <c r="E220" s="4" t="s">
        <v>291</v>
      </c>
      <c r="F220" s="6">
        <v>16</v>
      </c>
      <c r="G220" s="6" t="s">
        <v>451</v>
      </c>
      <c r="H220" s="9" t="str">
        <f t="shared" si="21"/>
        <v>Solid</v>
      </c>
      <c r="I220" s="6">
        <v>0</v>
      </c>
      <c r="J220" s="6" t="s">
        <v>451</v>
      </c>
      <c r="K220" s="5"/>
      <c r="L220" s="5"/>
      <c r="M220" s="27">
        <f t="shared" si="22"/>
        <v>0</v>
      </c>
      <c r="N220" s="27"/>
      <c r="O220" s="27" t="str">
        <f>CONCATENATE("''Level_Name'' = '",E220,"' AND ''Level'' = '",F220,"' AND ''Linetype'' = '",H220,"'")</f>
        <v>''Level_Name'' = 'VA_SITE_MISC' AND ''Level'' = '16' AND ''Linetype'' = 'Solid'</v>
      </c>
      <c r="P220" s="5"/>
      <c r="Q220" s="5"/>
      <c r="R220" s="5"/>
      <c r="S220" s="5"/>
      <c r="T220" s="4" t="s">
        <v>459</v>
      </c>
      <c r="U220" s="8" t="s">
        <v>705</v>
      </c>
      <c r="V220" s="2" t="s">
        <v>706</v>
      </c>
      <c r="W220" s="25" t="s">
        <v>712</v>
      </c>
      <c r="X220" s="25" t="s">
        <v>707</v>
      </c>
      <c r="Y220" s="26" t="s">
        <v>708</v>
      </c>
      <c r="Z220" s="26" t="s">
        <v>709</v>
      </c>
      <c r="AA220" s="26" t="s">
        <v>710</v>
      </c>
      <c r="AB220" s="26" t="s">
        <v>711</v>
      </c>
    </row>
    <row r="221" spans="1:28" ht="12.75" customHeight="1">
      <c r="A221" s="5"/>
      <c r="B221" s="14" t="s">
        <v>240</v>
      </c>
      <c r="C221" s="13" t="s">
        <v>366</v>
      </c>
      <c r="D221" s="2" t="s">
        <v>573</v>
      </c>
      <c r="E221" s="46" t="s">
        <v>550</v>
      </c>
      <c r="F221" s="6">
        <v>65</v>
      </c>
      <c r="G221" s="3" t="s">
        <v>558</v>
      </c>
      <c r="H221" s="9" t="b">
        <f t="shared" si="21"/>
        <v>0</v>
      </c>
      <c r="I221" s="3" t="s">
        <v>558</v>
      </c>
      <c r="J221" s="3" t="s">
        <v>557</v>
      </c>
      <c r="K221" s="5" t="s">
        <v>583</v>
      </c>
      <c r="L221" s="5" t="s">
        <v>178</v>
      </c>
      <c r="M221" s="27" t="str">
        <f t="shared" si="22"/>
        <v>elevation_contour_line</v>
      </c>
      <c r="N221" s="27"/>
      <c r="O221" s="27" t="str">
        <f t="shared" ref="O221:O231" si="23">CONCATENATE("''Level_Name'' = '",E221,"' AND'' Level'' ='",F221,"' AND ''Color'' ='",G221,"' AND ''Linetype'' = '",H221,"' AND ''LineWt''='",J221,"'")</f>
        <v>''Level_Name'' = 'VA-TOPO-MAJR-DEPR ' AND'' Level'' ='65' AND ''Color'' ='0/BL' AND ''Linetype'' = 'FALSE' AND ''LineWt''='2/BL'</v>
      </c>
      <c r="P221" s="5"/>
      <c r="Q221" s="5"/>
      <c r="R221" s="5"/>
      <c r="S221" s="5"/>
      <c r="T221" s="43" t="s">
        <v>564</v>
      </c>
      <c r="U221" s="8" t="s">
        <v>705</v>
      </c>
      <c r="V221" s="2" t="s">
        <v>706</v>
      </c>
      <c r="W221" s="25" t="s">
        <v>712</v>
      </c>
      <c r="X221" s="25" t="s">
        <v>707</v>
      </c>
      <c r="Y221" s="26" t="s">
        <v>708</v>
      </c>
      <c r="Z221" s="26" t="s">
        <v>709</v>
      </c>
      <c r="AA221" s="26" t="s">
        <v>710</v>
      </c>
      <c r="AB221" s="26" t="s">
        <v>711</v>
      </c>
    </row>
    <row r="222" spans="1:28" ht="12.75" customHeight="1">
      <c r="A222" s="5"/>
      <c r="B222" s="14" t="s">
        <v>240</v>
      </c>
      <c r="C222" s="13" t="s">
        <v>366</v>
      </c>
      <c r="D222" s="2" t="s">
        <v>574</v>
      </c>
      <c r="E222" s="46" t="s">
        <v>551</v>
      </c>
      <c r="F222" s="6">
        <v>66</v>
      </c>
      <c r="G222" s="3" t="s">
        <v>558</v>
      </c>
      <c r="H222" s="9" t="b">
        <f t="shared" si="21"/>
        <v>0</v>
      </c>
      <c r="I222" s="3" t="s">
        <v>558</v>
      </c>
      <c r="J222" s="3" t="s">
        <v>558</v>
      </c>
      <c r="K222" s="5" t="s">
        <v>583</v>
      </c>
      <c r="L222" s="5" t="s">
        <v>178</v>
      </c>
      <c r="M222" s="27" t="str">
        <f t="shared" si="22"/>
        <v>elevation_contour_line</v>
      </c>
      <c r="N222" s="27"/>
      <c r="O222" s="27" t="str">
        <f t="shared" si="23"/>
        <v>''Level_Name'' = 'VA-TOPO-MINR-DEPR ' AND'' Level'' ='66' AND ''Color'' ='0/BL' AND ''Linetype'' = 'FALSE' AND ''LineWt''='0/BL'</v>
      </c>
      <c r="P222" s="5"/>
      <c r="Q222" s="5"/>
      <c r="R222" s="5"/>
      <c r="S222" s="5"/>
      <c r="T222" s="43" t="s">
        <v>565</v>
      </c>
      <c r="U222" s="8" t="s">
        <v>705</v>
      </c>
      <c r="V222" s="2" t="s">
        <v>706</v>
      </c>
      <c r="W222" s="25" t="s">
        <v>712</v>
      </c>
      <c r="X222" s="25" t="s">
        <v>707</v>
      </c>
      <c r="Y222" s="26" t="s">
        <v>708</v>
      </c>
      <c r="Z222" s="26" t="s">
        <v>709</v>
      </c>
      <c r="AA222" s="26" t="s">
        <v>710</v>
      </c>
      <c r="AB222" s="26" t="s">
        <v>711</v>
      </c>
    </row>
    <row r="223" spans="1:28" ht="12.75" customHeight="1">
      <c r="A223" s="5"/>
      <c r="B223" s="14" t="s">
        <v>240</v>
      </c>
      <c r="C223" s="13" t="s">
        <v>366</v>
      </c>
      <c r="D223" s="2" t="s">
        <v>577</v>
      </c>
      <c r="E223" s="46" t="s">
        <v>554</v>
      </c>
      <c r="F223" s="6">
        <v>69</v>
      </c>
      <c r="G223" s="3" t="s">
        <v>558</v>
      </c>
      <c r="H223" s="9" t="b">
        <f t="shared" si="21"/>
        <v>0</v>
      </c>
      <c r="I223" s="3" t="s">
        <v>556</v>
      </c>
      <c r="J223" s="3" t="s">
        <v>557</v>
      </c>
      <c r="K223" s="5" t="s">
        <v>583</v>
      </c>
      <c r="L223" s="5" t="s">
        <v>178</v>
      </c>
      <c r="M223" s="27" t="str">
        <f t="shared" si="22"/>
        <v>elevation_contour_line</v>
      </c>
      <c r="N223" s="27"/>
      <c r="O223" s="27" t="str">
        <f t="shared" si="23"/>
        <v>''Level_Name'' = 'VA-TOPO-MAJR-DEPO ' AND'' Level'' ='69' AND ''Color'' ='0/BL' AND ''Linetype'' = 'FALSE' AND ''LineWt''='2/BL'</v>
      </c>
      <c r="P223" s="5"/>
      <c r="Q223" s="5"/>
      <c r="R223" s="5"/>
      <c r="S223" s="5"/>
      <c r="T223" s="43" t="s">
        <v>568</v>
      </c>
      <c r="U223" s="8" t="s">
        <v>705</v>
      </c>
      <c r="V223" s="2" t="s">
        <v>706</v>
      </c>
      <c r="W223" s="25" t="s">
        <v>712</v>
      </c>
      <c r="X223" s="25" t="s">
        <v>707</v>
      </c>
      <c r="Y223" s="26" t="s">
        <v>708</v>
      </c>
      <c r="Z223" s="26" t="s">
        <v>709</v>
      </c>
      <c r="AA223" s="26" t="s">
        <v>710</v>
      </c>
      <c r="AB223" s="26" t="s">
        <v>711</v>
      </c>
    </row>
    <row r="224" spans="1:28" ht="12.75" customHeight="1">
      <c r="A224" s="5"/>
      <c r="B224" s="14" t="s">
        <v>240</v>
      </c>
      <c r="C224" s="13" t="s">
        <v>366</v>
      </c>
      <c r="D224" s="2" t="s">
        <v>578</v>
      </c>
      <c r="E224" s="46" t="s">
        <v>555</v>
      </c>
      <c r="F224" s="6">
        <v>70</v>
      </c>
      <c r="G224" s="3" t="s">
        <v>558</v>
      </c>
      <c r="H224" s="9" t="b">
        <f t="shared" si="21"/>
        <v>0</v>
      </c>
      <c r="I224" s="3" t="s">
        <v>556</v>
      </c>
      <c r="J224" s="3" t="s">
        <v>558</v>
      </c>
      <c r="K224" s="5" t="s">
        <v>583</v>
      </c>
      <c r="L224" s="5" t="s">
        <v>178</v>
      </c>
      <c r="M224" s="27" t="str">
        <f t="shared" si="22"/>
        <v>elevation_contour_line</v>
      </c>
      <c r="N224" s="27"/>
      <c r="O224" s="27" t="str">
        <f t="shared" si="23"/>
        <v>''Level_Name'' = 'VA-TOPO-MINR-DEPO ' AND'' Level'' ='70' AND ''Color'' ='0/BL' AND ''Linetype'' = 'FALSE' AND ''LineWt''='0/BL'</v>
      </c>
      <c r="P224" s="5"/>
      <c r="Q224" s="5"/>
      <c r="R224" s="5"/>
      <c r="S224" s="5"/>
      <c r="T224" s="43" t="s">
        <v>569</v>
      </c>
      <c r="U224" s="8" t="s">
        <v>705</v>
      </c>
      <c r="V224" s="2" t="s">
        <v>706</v>
      </c>
      <c r="W224" s="25" t="s">
        <v>712</v>
      </c>
      <c r="X224" s="25" t="s">
        <v>707</v>
      </c>
      <c r="Y224" s="26" t="s">
        <v>708</v>
      </c>
      <c r="Z224" s="26" t="s">
        <v>709</v>
      </c>
      <c r="AA224" s="26" t="s">
        <v>710</v>
      </c>
      <c r="AB224" s="26" t="s">
        <v>711</v>
      </c>
    </row>
    <row r="225" spans="1:28" ht="12.75" customHeight="1">
      <c r="A225" s="23"/>
      <c r="B225" s="14" t="s">
        <v>240</v>
      </c>
      <c r="C225" s="13" t="s">
        <v>366</v>
      </c>
      <c r="D225" s="2" t="s">
        <v>571</v>
      </c>
      <c r="E225" s="8" t="s">
        <v>549</v>
      </c>
      <c r="F225" s="6">
        <v>46</v>
      </c>
      <c r="G225" s="3" t="s">
        <v>557</v>
      </c>
      <c r="H225" s="9" t="b">
        <f t="shared" si="21"/>
        <v>0</v>
      </c>
      <c r="I225" s="3" t="s">
        <v>558</v>
      </c>
      <c r="J225" s="3" t="s">
        <v>558</v>
      </c>
      <c r="K225" s="5" t="s">
        <v>583</v>
      </c>
      <c r="L225" s="5" t="s">
        <v>178</v>
      </c>
      <c r="M225" s="27" t="str">
        <f t="shared" si="22"/>
        <v>elevation_contour_line</v>
      </c>
      <c r="N225" s="27"/>
      <c r="O225" s="27" t="str">
        <f t="shared" si="23"/>
        <v>''Level_Name'' = 'VA-TOPO-MINR ' AND'' Level'' ='46' AND ''Color'' ='2/BL' AND ''Linetype'' = 'FALSE' AND ''LineWt''='0/BL'</v>
      </c>
      <c r="P225" s="5"/>
      <c r="Q225" s="5"/>
      <c r="R225" s="5"/>
      <c r="S225" s="5"/>
      <c r="T225" s="43" t="s">
        <v>563</v>
      </c>
      <c r="U225" s="8" t="s">
        <v>705</v>
      </c>
      <c r="V225" s="2" t="s">
        <v>706</v>
      </c>
      <c r="W225" s="25" t="s">
        <v>712</v>
      </c>
      <c r="X225" s="25" t="s">
        <v>707</v>
      </c>
      <c r="Y225" s="26" t="s">
        <v>708</v>
      </c>
      <c r="Z225" s="26" t="s">
        <v>709</v>
      </c>
      <c r="AA225" s="26" t="s">
        <v>710</v>
      </c>
      <c r="AB225" s="26" t="s">
        <v>711</v>
      </c>
    </row>
    <row r="226" spans="1:28" ht="12.75" customHeight="1">
      <c r="A226" s="5"/>
      <c r="B226" s="14" t="s">
        <v>240</v>
      </c>
      <c r="C226" s="13" t="s">
        <v>366</v>
      </c>
      <c r="D226" s="2" t="s">
        <v>576</v>
      </c>
      <c r="E226" s="46" t="s">
        <v>552</v>
      </c>
      <c r="F226" s="6">
        <v>68</v>
      </c>
      <c r="G226" s="3" t="s">
        <v>557</v>
      </c>
      <c r="H226" s="9" t="b">
        <f t="shared" si="21"/>
        <v>0</v>
      </c>
      <c r="I226" s="3" t="s">
        <v>556</v>
      </c>
      <c r="J226" s="3" t="s">
        <v>558</v>
      </c>
      <c r="K226" s="5" t="s">
        <v>583</v>
      </c>
      <c r="L226" s="5" t="s">
        <v>178</v>
      </c>
      <c r="M226" s="27" t="str">
        <f t="shared" si="22"/>
        <v>elevation_contour_line</v>
      </c>
      <c r="N226" s="27"/>
      <c r="O226" s="27" t="str">
        <f t="shared" si="23"/>
        <v>''Level_Name'' = 'VA-TOPO-MINR-OBSC ' AND'' Level'' ='68' AND ''Color'' ='2/BL' AND ''Linetype'' = 'FALSE' AND ''LineWt''='0/BL'</v>
      </c>
      <c r="P226" s="5"/>
      <c r="Q226" s="5"/>
      <c r="R226" s="5"/>
      <c r="S226" s="5"/>
      <c r="T226" s="43" t="s">
        <v>567</v>
      </c>
      <c r="U226" s="8" t="s">
        <v>705</v>
      </c>
      <c r="V226" s="2" t="s">
        <v>706</v>
      </c>
      <c r="W226" s="25" t="s">
        <v>712</v>
      </c>
      <c r="X226" s="25" t="s">
        <v>707</v>
      </c>
      <c r="Y226" s="26" t="s">
        <v>708</v>
      </c>
      <c r="Z226" s="26" t="s">
        <v>709</v>
      </c>
      <c r="AA226" s="26" t="s">
        <v>710</v>
      </c>
      <c r="AB226" s="26" t="s">
        <v>711</v>
      </c>
    </row>
    <row r="227" spans="1:28" ht="12.75" customHeight="1">
      <c r="A227" s="5"/>
      <c r="B227" s="14" t="s">
        <v>240</v>
      </c>
      <c r="C227" s="13" t="s">
        <v>366</v>
      </c>
      <c r="D227" s="2" t="s">
        <v>572</v>
      </c>
      <c r="E227" s="8" t="s">
        <v>548</v>
      </c>
      <c r="F227" s="6">
        <v>45</v>
      </c>
      <c r="G227" s="3" t="s">
        <v>556</v>
      </c>
      <c r="H227" s="9" t="b">
        <f t="shared" si="21"/>
        <v>0</v>
      </c>
      <c r="I227" s="3" t="s">
        <v>558</v>
      </c>
      <c r="J227" s="3" t="s">
        <v>557</v>
      </c>
      <c r="K227" s="5" t="s">
        <v>583</v>
      </c>
      <c r="L227" s="5" t="s">
        <v>178</v>
      </c>
      <c r="M227" s="27" t="str">
        <f t="shared" si="22"/>
        <v>elevation_contour_line</v>
      </c>
      <c r="N227" s="27"/>
      <c r="O227" s="27" t="str">
        <f t="shared" si="23"/>
        <v>''Level_Name'' = 'VA-TOPO-MAJR ' AND'' Level'' ='45' AND ''Color'' ='3/BL' AND ''Linetype'' = 'FALSE' AND ''LineWt''='2/BL'</v>
      </c>
      <c r="P227" s="5"/>
      <c r="Q227" s="5"/>
      <c r="R227" s="5"/>
      <c r="S227" s="5"/>
      <c r="T227" s="43" t="s">
        <v>570</v>
      </c>
      <c r="U227" s="8" t="s">
        <v>705</v>
      </c>
      <c r="V227" s="2" t="s">
        <v>706</v>
      </c>
      <c r="W227" s="25" t="s">
        <v>712</v>
      </c>
      <c r="X227" s="25" t="s">
        <v>707</v>
      </c>
      <c r="Y227" s="26" t="s">
        <v>708</v>
      </c>
      <c r="Z227" s="26" t="s">
        <v>709</v>
      </c>
      <c r="AA227" s="26" t="s">
        <v>710</v>
      </c>
      <c r="AB227" s="26" t="s">
        <v>711</v>
      </c>
    </row>
    <row r="228" spans="1:28" ht="12.75" customHeight="1">
      <c r="A228" s="58"/>
      <c r="B228" s="14" t="s">
        <v>240</v>
      </c>
      <c r="C228" s="13" t="s">
        <v>366</v>
      </c>
      <c r="D228" s="2" t="s">
        <v>575</v>
      </c>
      <c r="E228" s="46" t="s">
        <v>553</v>
      </c>
      <c r="F228" s="6">
        <v>67</v>
      </c>
      <c r="G228" s="3" t="s">
        <v>556</v>
      </c>
      <c r="H228" s="9" t="b">
        <f t="shared" si="21"/>
        <v>0</v>
      </c>
      <c r="I228" s="3" t="s">
        <v>556</v>
      </c>
      <c r="J228" s="3" t="s">
        <v>557</v>
      </c>
      <c r="K228" s="5" t="s">
        <v>583</v>
      </c>
      <c r="L228" s="5" t="s">
        <v>178</v>
      </c>
      <c r="M228" s="27" t="str">
        <f t="shared" si="22"/>
        <v>elevation_contour_line</v>
      </c>
      <c r="N228" s="27"/>
      <c r="O228" s="27" t="str">
        <f t="shared" si="23"/>
        <v>''Level_Name'' = 'VA-TOPO-MAJR-OBSC ' AND'' Level'' ='67' AND ''Color'' ='3/BL' AND ''Linetype'' = 'FALSE' AND ''LineWt''='2/BL'</v>
      </c>
      <c r="P228" s="5"/>
      <c r="Q228" s="5"/>
      <c r="R228" s="5"/>
      <c r="S228" s="5"/>
      <c r="T228" s="43" t="s">
        <v>566</v>
      </c>
      <c r="U228" s="8" t="s">
        <v>705</v>
      </c>
      <c r="V228" s="2" t="s">
        <v>706</v>
      </c>
      <c r="W228" s="25" t="s">
        <v>712</v>
      </c>
      <c r="X228" s="25" t="s">
        <v>707</v>
      </c>
      <c r="Y228" s="26" t="s">
        <v>708</v>
      </c>
      <c r="Z228" s="26" t="s">
        <v>709</v>
      </c>
      <c r="AA228" s="26" t="s">
        <v>710</v>
      </c>
      <c r="AB228" s="26" t="s">
        <v>711</v>
      </c>
    </row>
    <row r="229" spans="1:28" ht="12.75" customHeight="1">
      <c r="A229" s="62"/>
      <c r="B229" s="14" t="s">
        <v>240</v>
      </c>
      <c r="C229" s="13" t="s">
        <v>350</v>
      </c>
      <c r="D229" s="4" t="s">
        <v>302</v>
      </c>
      <c r="E229" s="4" t="s">
        <v>290</v>
      </c>
      <c r="F229" s="12">
        <v>20</v>
      </c>
      <c r="G229" s="57" t="s">
        <v>685</v>
      </c>
      <c r="H229" s="9" t="str">
        <f t="shared" si="21"/>
        <v>Solid</v>
      </c>
      <c r="I229" s="12">
        <v>0</v>
      </c>
      <c r="J229" s="6">
        <v>0</v>
      </c>
      <c r="K229" s="4" t="s">
        <v>41</v>
      </c>
      <c r="L229" s="4" t="s">
        <v>57</v>
      </c>
      <c r="M229" s="27" t="str">
        <f t="shared" si="22"/>
        <v>wall_line</v>
      </c>
      <c r="N229" s="27"/>
      <c r="O229" s="27" t="str">
        <f t="shared" si="23"/>
        <v>''Level_Name'' = 'VA_SITE_RETA' AND'' Level'' ='20' AND ''Color'' ='4/2' AND ''Linetype'' = 'Solid' AND ''LineWt''='0'</v>
      </c>
      <c r="P229" s="4" t="s">
        <v>677</v>
      </c>
      <c r="Q229" s="4" t="s">
        <v>117</v>
      </c>
      <c r="T229" s="8" t="s">
        <v>686</v>
      </c>
      <c r="U229" s="8" t="s">
        <v>705</v>
      </c>
      <c r="V229" s="2" t="s">
        <v>706</v>
      </c>
      <c r="W229" s="25" t="s">
        <v>712</v>
      </c>
      <c r="X229" s="25" t="s">
        <v>707</v>
      </c>
      <c r="Y229" s="26" t="s">
        <v>708</v>
      </c>
      <c r="Z229" s="26" t="s">
        <v>709</v>
      </c>
      <c r="AA229" s="26" t="s">
        <v>710</v>
      </c>
      <c r="AB229" s="26" t="s">
        <v>711</v>
      </c>
    </row>
    <row r="230" spans="1:28" ht="12.75" customHeight="1">
      <c r="A230" s="62"/>
      <c r="B230" s="14" t="s">
        <v>240</v>
      </c>
      <c r="C230" s="13" t="s">
        <v>350</v>
      </c>
      <c r="D230" s="4" t="s">
        <v>302</v>
      </c>
      <c r="E230" s="4" t="s">
        <v>290</v>
      </c>
      <c r="F230" s="12">
        <v>20</v>
      </c>
      <c r="G230" s="57" t="s">
        <v>685</v>
      </c>
      <c r="H230" s="9" t="str">
        <f t="shared" si="21"/>
        <v>Medium-Dashed</v>
      </c>
      <c r="I230" s="12">
        <v>2</v>
      </c>
      <c r="J230" s="6">
        <v>0</v>
      </c>
      <c r="K230" s="4" t="s">
        <v>41</v>
      </c>
      <c r="L230" s="4" t="s">
        <v>57</v>
      </c>
      <c r="M230" s="27" t="str">
        <f t="shared" si="22"/>
        <v>wall_line</v>
      </c>
      <c r="N230" s="27"/>
      <c r="O230" s="27" t="str">
        <f t="shared" si="23"/>
        <v>''Level_Name'' = 'VA_SITE_RETA' AND'' Level'' ='20' AND ''Color'' ='4/2' AND ''Linetype'' = 'Medium-Dashed' AND ''LineWt''='0'</v>
      </c>
      <c r="P230" s="4" t="s">
        <v>677</v>
      </c>
      <c r="Q230" s="4" t="s">
        <v>117</v>
      </c>
      <c r="T230" s="4" t="s">
        <v>304</v>
      </c>
      <c r="U230" s="8" t="s">
        <v>705</v>
      </c>
      <c r="V230" s="2" t="s">
        <v>706</v>
      </c>
      <c r="W230" s="25" t="s">
        <v>712</v>
      </c>
      <c r="X230" s="25" t="s">
        <v>707</v>
      </c>
      <c r="Y230" s="26" t="s">
        <v>708</v>
      </c>
      <c r="Z230" s="26" t="s">
        <v>709</v>
      </c>
      <c r="AA230" s="26" t="s">
        <v>710</v>
      </c>
      <c r="AB230" s="26" t="s">
        <v>711</v>
      </c>
    </row>
    <row r="231" spans="1:28" ht="12.75" customHeight="1">
      <c r="A231" s="58"/>
      <c r="C231" s="13" t="s">
        <v>366</v>
      </c>
      <c r="D231" s="2" t="s">
        <v>561</v>
      </c>
      <c r="E231" s="8" t="s">
        <v>560</v>
      </c>
      <c r="F231" s="6">
        <v>49</v>
      </c>
      <c r="G231" s="3" t="s">
        <v>562</v>
      </c>
      <c r="H231" s="9" t="b">
        <f t="shared" si="21"/>
        <v>0</v>
      </c>
      <c r="I231" s="3" t="s">
        <v>558</v>
      </c>
      <c r="J231" s="3" t="s">
        <v>558</v>
      </c>
      <c r="K231" s="5"/>
      <c r="L231" s="5"/>
      <c r="M231" s="27">
        <f t="shared" si="22"/>
        <v>0</v>
      </c>
      <c r="N231" s="27"/>
      <c r="O231" s="27" t="str">
        <f t="shared" si="23"/>
        <v>''Level_Name'' = 'VA-TOPO-LABL ' AND'' Level'' ='49' AND ''Color'' ='4/BL' AND ''Linetype'' = 'FALSE' AND ''LineWt''='0/BL'</v>
      </c>
      <c r="P231" s="5"/>
      <c r="Q231" s="5"/>
      <c r="R231" s="5"/>
      <c r="S231" s="5"/>
      <c r="U231" s="8" t="s">
        <v>705</v>
      </c>
      <c r="V231" s="2" t="s">
        <v>706</v>
      </c>
      <c r="W231" s="25" t="s">
        <v>712</v>
      </c>
      <c r="X231" s="25" t="s">
        <v>707</v>
      </c>
      <c r="Y231" s="26" t="s">
        <v>708</v>
      </c>
      <c r="Z231" s="26" t="s">
        <v>709</v>
      </c>
      <c r="AA231" s="26" t="s">
        <v>710</v>
      </c>
      <c r="AB231" s="26" t="s">
        <v>711</v>
      </c>
    </row>
    <row r="232" spans="1:28" ht="12.75" customHeight="1">
      <c r="A232" s="5"/>
      <c r="B232" s="14" t="s">
        <v>410</v>
      </c>
      <c r="C232" s="13" t="s">
        <v>350</v>
      </c>
      <c r="D232" s="5" t="s">
        <v>411</v>
      </c>
      <c r="E232" s="4" t="s">
        <v>284</v>
      </c>
      <c r="F232" s="7">
        <v>13</v>
      </c>
      <c r="G232" s="7"/>
      <c r="H232" s="9" t="str">
        <f t="shared" si="21"/>
        <v>No Value</v>
      </c>
      <c r="I232" s="7"/>
      <c r="J232" s="7"/>
      <c r="K232" s="4" t="s">
        <v>323</v>
      </c>
      <c r="L232" s="4" t="s">
        <v>368</v>
      </c>
      <c r="M232" s="27" t="str">
        <f t="shared" si="22"/>
        <v>tower_point</v>
      </c>
      <c r="N232" s="27"/>
      <c r="O232" s="27" t="str">
        <f>CONCATENATE("''Level_Name'' = '",E232,"' AND ''Level'' ='",F232,"'")</f>
        <v>''Level_Name'' = 'VA_BLDG_BLDG' AND ''Level'' ='13'</v>
      </c>
      <c r="U232" s="8" t="s">
        <v>705</v>
      </c>
      <c r="V232" s="2" t="s">
        <v>706</v>
      </c>
      <c r="W232" s="25" t="s">
        <v>712</v>
      </c>
      <c r="X232" s="25" t="s">
        <v>707</v>
      </c>
      <c r="Y232" s="26" t="s">
        <v>708</v>
      </c>
      <c r="Z232" s="26" t="s">
        <v>709</v>
      </c>
      <c r="AA232" s="26" t="s">
        <v>710</v>
      </c>
      <c r="AB232" s="26" t="s">
        <v>711</v>
      </c>
    </row>
    <row r="233" spans="1:28" ht="12.75" customHeight="1">
      <c r="B233" s="14" t="s">
        <v>239</v>
      </c>
      <c r="C233" s="13" t="s">
        <v>350</v>
      </c>
      <c r="D233" s="4" t="s">
        <v>135</v>
      </c>
      <c r="E233" s="4" t="s">
        <v>401</v>
      </c>
      <c r="F233" s="10">
        <v>29</v>
      </c>
      <c r="G233" s="10"/>
      <c r="H233" s="9" t="str">
        <f t="shared" si="21"/>
        <v>No Value</v>
      </c>
      <c r="I233" s="10"/>
      <c r="J233" s="10"/>
      <c r="K233" s="2" t="s">
        <v>38</v>
      </c>
      <c r="L233" s="4" t="s">
        <v>97</v>
      </c>
      <c r="M233" s="27" t="str">
        <f t="shared" si="22"/>
        <v>airfield_light_point</v>
      </c>
      <c r="N233" s="27"/>
      <c r="O233" s="27" t="str">
        <f>CONCATENATE("''Level_Name'' = '",E233,"' AND ''Level'' ='",F233,"'")</f>
        <v>''Level_Name'' = 'VA_UTIL_LITP' AND ''Level'' ='29'</v>
      </c>
      <c r="U233" s="8" t="s">
        <v>705</v>
      </c>
      <c r="V233" s="2" t="s">
        <v>706</v>
      </c>
      <c r="W233" s="25" t="s">
        <v>712</v>
      </c>
      <c r="X233" s="25" t="s">
        <v>707</v>
      </c>
      <c r="Y233" s="26" t="s">
        <v>708</v>
      </c>
      <c r="Z233" s="26" t="s">
        <v>709</v>
      </c>
      <c r="AA233" s="26" t="s">
        <v>710</v>
      </c>
      <c r="AB233" s="26" t="s">
        <v>711</v>
      </c>
    </row>
    <row r="234" spans="1:28" ht="12.75" customHeight="1">
      <c r="B234" s="14" t="s">
        <v>239</v>
      </c>
      <c r="C234" s="13" t="s">
        <v>350</v>
      </c>
      <c r="D234" s="4" t="s">
        <v>135</v>
      </c>
      <c r="E234" s="4" t="s">
        <v>401</v>
      </c>
      <c r="F234" s="10">
        <v>29</v>
      </c>
      <c r="G234" s="10"/>
      <c r="H234" s="9" t="str">
        <f t="shared" si="21"/>
        <v>No Value</v>
      </c>
      <c r="I234" s="10"/>
      <c r="J234" s="10"/>
      <c r="K234" s="2" t="s">
        <v>38</v>
      </c>
      <c r="L234" s="4" t="s">
        <v>97</v>
      </c>
      <c r="M234" s="27" t="str">
        <f t="shared" si="22"/>
        <v>airfield_light_point</v>
      </c>
      <c r="N234" s="27"/>
      <c r="O234" s="27" t="str">
        <f>CONCATENATE("''Level_Name'' = '",E234,"' AND ''Level'' ='",F234,"'")</f>
        <v>''Level_Name'' = 'VA_UTIL_LITP' AND ''Level'' ='29'</v>
      </c>
      <c r="U234" s="8" t="s">
        <v>705</v>
      </c>
      <c r="V234" s="2" t="s">
        <v>706</v>
      </c>
      <c r="W234" s="25" t="s">
        <v>712</v>
      </c>
      <c r="X234" s="25" t="s">
        <v>707</v>
      </c>
      <c r="Y234" s="26" t="s">
        <v>708</v>
      </c>
      <c r="Z234" s="26" t="s">
        <v>709</v>
      </c>
      <c r="AA234" s="26" t="s">
        <v>710</v>
      </c>
      <c r="AB234" s="26" t="s">
        <v>711</v>
      </c>
    </row>
    <row r="235" spans="1:28" ht="12.75" customHeight="1">
      <c r="B235" s="14" t="s">
        <v>239</v>
      </c>
      <c r="C235" s="13" t="s">
        <v>350</v>
      </c>
      <c r="D235" s="4" t="s">
        <v>135</v>
      </c>
      <c r="E235" s="4" t="s">
        <v>401</v>
      </c>
      <c r="F235" s="10">
        <v>29</v>
      </c>
      <c r="G235" s="10"/>
      <c r="H235" s="9" t="str">
        <f t="shared" si="21"/>
        <v>No Value</v>
      </c>
      <c r="I235" s="10"/>
      <c r="J235" s="10"/>
      <c r="K235" s="2" t="s">
        <v>38</v>
      </c>
      <c r="L235" s="4" t="s">
        <v>97</v>
      </c>
      <c r="M235" s="27" t="str">
        <f t="shared" si="22"/>
        <v>airfield_light_point</v>
      </c>
      <c r="N235" s="27"/>
      <c r="O235" s="27" t="str">
        <f>CONCATENATE("''Level_Name'' = '",E235,"' AND ''Level'' ='",F235,"'")</f>
        <v>''Level_Name'' = 'VA_UTIL_LITP' AND ''Level'' ='29'</v>
      </c>
      <c r="U235" s="8" t="s">
        <v>705</v>
      </c>
      <c r="V235" s="2" t="s">
        <v>706</v>
      </c>
      <c r="W235" s="25" t="s">
        <v>712</v>
      </c>
      <c r="X235" s="25" t="s">
        <v>707</v>
      </c>
      <c r="Y235" s="26" t="s">
        <v>708</v>
      </c>
      <c r="Z235" s="26" t="s">
        <v>709</v>
      </c>
      <c r="AA235" s="26" t="s">
        <v>710</v>
      </c>
      <c r="AB235" s="26" t="s">
        <v>711</v>
      </c>
    </row>
    <row r="236" spans="1:28" ht="12.75" customHeight="1">
      <c r="B236" s="14" t="s">
        <v>239</v>
      </c>
      <c r="C236" s="13" t="s">
        <v>350</v>
      </c>
      <c r="D236" s="4" t="s">
        <v>135</v>
      </c>
      <c r="E236" s="4" t="s">
        <v>401</v>
      </c>
      <c r="F236" s="10">
        <v>29</v>
      </c>
      <c r="G236" s="10"/>
      <c r="H236" s="9" t="str">
        <f t="shared" si="21"/>
        <v>No Value</v>
      </c>
      <c r="I236" s="10"/>
      <c r="J236" s="10"/>
      <c r="K236" s="2" t="s">
        <v>38</v>
      </c>
      <c r="L236" s="4" t="s">
        <v>97</v>
      </c>
      <c r="M236" s="27" t="str">
        <f t="shared" si="22"/>
        <v>airfield_light_point</v>
      </c>
      <c r="N236" s="27"/>
      <c r="O236" s="27" t="str">
        <f>CONCATENATE("''Level_Name'' = '",E236,"' AND ''Level'' ='",F236,"'")</f>
        <v>''Level_Name'' = 'VA_UTIL_LITP' AND ''Level'' ='29'</v>
      </c>
      <c r="U236" s="8" t="s">
        <v>705</v>
      </c>
      <c r="V236" s="2" t="s">
        <v>706</v>
      </c>
      <c r="W236" s="25" t="s">
        <v>712</v>
      </c>
      <c r="X236" s="25" t="s">
        <v>707</v>
      </c>
      <c r="Y236" s="26" t="s">
        <v>708</v>
      </c>
      <c r="Z236" s="26" t="s">
        <v>709</v>
      </c>
      <c r="AA236" s="26" t="s">
        <v>710</v>
      </c>
      <c r="AB236" s="26" t="s">
        <v>711</v>
      </c>
    </row>
    <row r="237" spans="1:28" ht="12.75" customHeight="1">
      <c r="B237" s="14" t="s">
        <v>433</v>
      </c>
      <c r="C237" s="14" t="s">
        <v>350</v>
      </c>
      <c r="D237" s="4" t="s">
        <v>430</v>
      </c>
      <c r="F237" s="12">
        <v>60</v>
      </c>
      <c r="G237" s="12"/>
      <c r="H237" s="9" t="str">
        <f t="shared" si="21"/>
        <v>No Value</v>
      </c>
      <c r="I237" s="12"/>
      <c r="J237" s="12"/>
      <c r="M237" s="27">
        <f t="shared" si="22"/>
        <v>0</v>
      </c>
      <c r="N237" s="27"/>
      <c r="O237" s="27" t="str">
        <f>CONCATENATE("''Level'' ='",F237,"'")</f>
        <v>''Level'' ='60'</v>
      </c>
      <c r="T237" s="4" t="s">
        <v>432</v>
      </c>
      <c r="U237" s="8" t="s">
        <v>705</v>
      </c>
      <c r="V237" s="2" t="s">
        <v>706</v>
      </c>
      <c r="W237" s="25" t="s">
        <v>712</v>
      </c>
      <c r="X237" s="25" t="s">
        <v>707</v>
      </c>
      <c r="Y237" s="26" t="s">
        <v>708</v>
      </c>
      <c r="Z237" s="26" t="s">
        <v>709</v>
      </c>
      <c r="AA237" s="26" t="s">
        <v>710</v>
      </c>
      <c r="AB237" s="26" t="s">
        <v>711</v>
      </c>
    </row>
    <row r="238" spans="1:28" ht="12.75" customHeight="1">
      <c r="A238" s="3"/>
      <c r="B238" s="3" t="s">
        <v>433</v>
      </c>
      <c r="C238" s="3" t="s">
        <v>350</v>
      </c>
      <c r="D238" s="27" t="s">
        <v>431</v>
      </c>
      <c r="E238" s="3"/>
      <c r="F238" s="3">
        <v>61</v>
      </c>
      <c r="G238" s="3"/>
      <c r="H238" s="9" t="str">
        <f t="shared" si="21"/>
        <v>No Value</v>
      </c>
      <c r="I238" s="3"/>
      <c r="J238" s="3"/>
      <c r="K238" s="8"/>
      <c r="L238" s="8"/>
      <c r="M238" s="27">
        <f t="shared" si="22"/>
        <v>0</v>
      </c>
      <c r="N238" s="27"/>
      <c r="O238" s="27" t="str">
        <f>CONCATENATE("''Level'' ='",F238,"'")</f>
        <v>''Level'' ='61'</v>
      </c>
      <c r="P238" s="8"/>
      <c r="Q238" s="8"/>
      <c r="R238" s="8"/>
      <c r="S238" s="8"/>
      <c r="T238" s="8" t="s">
        <v>432</v>
      </c>
      <c r="U238" s="8" t="s">
        <v>705</v>
      </c>
      <c r="V238" s="2" t="s">
        <v>706</v>
      </c>
      <c r="W238" s="25" t="s">
        <v>712</v>
      </c>
      <c r="X238" s="25" t="s">
        <v>707</v>
      </c>
      <c r="Y238" s="26" t="s">
        <v>708</v>
      </c>
      <c r="Z238" s="26" t="s">
        <v>709</v>
      </c>
      <c r="AA238" s="26" t="s">
        <v>710</v>
      </c>
      <c r="AB238" s="26" t="s">
        <v>711</v>
      </c>
    </row>
    <row r="239" spans="1:28">
      <c r="A239" s="5"/>
      <c r="B239" s="13"/>
      <c r="C239" s="13"/>
      <c r="D239" s="5"/>
      <c r="E239" s="5"/>
      <c r="F239" s="6">
        <v>63</v>
      </c>
      <c r="G239" s="6"/>
      <c r="H239" s="9" t="str">
        <f t="shared" si="21"/>
        <v>No Value</v>
      </c>
      <c r="I239" s="6"/>
      <c r="J239" s="6"/>
      <c r="M239" s="27">
        <f t="shared" si="22"/>
        <v>0</v>
      </c>
      <c r="N239" s="27"/>
      <c r="O239" s="27" t="str">
        <f>CONCATENATE("''Level'' ='",F239,"'")</f>
        <v>''Level'' ='63'</v>
      </c>
      <c r="T239" s="4" t="s">
        <v>444</v>
      </c>
      <c r="U239" s="8" t="s">
        <v>705</v>
      </c>
      <c r="V239" s="2" t="s">
        <v>706</v>
      </c>
      <c r="W239" s="25" t="s">
        <v>712</v>
      </c>
      <c r="X239" s="25" t="s">
        <v>707</v>
      </c>
      <c r="Y239" s="26" t="s">
        <v>708</v>
      </c>
      <c r="Z239" s="26" t="s">
        <v>709</v>
      </c>
      <c r="AA239" s="26" t="s">
        <v>710</v>
      </c>
      <c r="AB239" s="26" t="s">
        <v>711</v>
      </c>
    </row>
    <row r="240" spans="1:28">
      <c r="A240" s="5"/>
      <c r="B240" s="13"/>
      <c r="C240" s="13"/>
      <c r="D240" s="5"/>
      <c r="E240" s="5"/>
      <c r="F240" s="6"/>
      <c r="G240" s="6"/>
      <c r="H240" s="6"/>
      <c r="I240" s="6"/>
      <c r="J240" s="6"/>
      <c r="W240" s="25" t="s">
        <v>712</v>
      </c>
      <c r="X240" s="25" t="s">
        <v>707</v>
      </c>
      <c r="Y240" s="26" t="s">
        <v>708</v>
      </c>
      <c r="Z240" s="26" t="s">
        <v>709</v>
      </c>
      <c r="AA240" s="26" t="s">
        <v>710</v>
      </c>
      <c r="AB240" s="26" t="s">
        <v>711</v>
      </c>
    </row>
    <row r="241" spans="1:28">
      <c r="A241" s="5"/>
      <c r="B241" s="13"/>
      <c r="C241" s="13"/>
      <c r="D241" s="5"/>
      <c r="E241" s="5"/>
      <c r="F241" s="47"/>
      <c r="G241" s="47"/>
      <c r="H241" s="47"/>
      <c r="I241" s="47"/>
      <c r="J241" s="47"/>
      <c r="W241" s="25" t="s">
        <v>712</v>
      </c>
      <c r="X241" s="25" t="s">
        <v>707</v>
      </c>
      <c r="Y241" s="26" t="s">
        <v>708</v>
      </c>
      <c r="Z241" s="26" t="s">
        <v>709</v>
      </c>
      <c r="AA241" s="26" t="s">
        <v>710</v>
      </c>
      <c r="AB241" s="26" t="s">
        <v>711</v>
      </c>
    </row>
    <row r="242" spans="1:28">
      <c r="A242" s="5"/>
      <c r="B242" s="13"/>
      <c r="C242" s="13"/>
      <c r="D242" s="5"/>
      <c r="E242" s="5"/>
      <c r="F242" s="47"/>
      <c r="G242" s="47"/>
      <c r="H242" s="47"/>
      <c r="I242" s="47"/>
      <c r="J242" s="47"/>
    </row>
    <row r="243" spans="1:28">
      <c r="A243" s="5"/>
      <c r="B243" s="13"/>
      <c r="C243" s="13"/>
    </row>
    <row r="244" spans="1:28">
      <c r="A244" s="5"/>
      <c r="B244" s="13"/>
      <c r="C244" s="13"/>
      <c r="D244" s="5"/>
      <c r="E244" s="5"/>
      <c r="F244" s="5"/>
      <c r="G244" s="5"/>
      <c r="H244" s="5"/>
      <c r="I244" s="5"/>
      <c r="J244" s="5"/>
    </row>
    <row r="245" spans="1:28">
      <c r="A245" s="5"/>
      <c r="B245" s="13"/>
      <c r="C245" s="13"/>
    </row>
    <row r="246" spans="1:28">
      <c r="A246" s="5"/>
      <c r="B246" s="13"/>
      <c r="C246" s="13"/>
      <c r="D246" s="5"/>
      <c r="E246" s="5"/>
      <c r="F246" s="5"/>
      <c r="G246" s="5"/>
      <c r="H246" s="5"/>
      <c r="I246" s="5"/>
      <c r="J246" s="5"/>
    </row>
    <row r="247" spans="1:28">
      <c r="A247" s="5"/>
      <c r="B247" s="13"/>
      <c r="C247" s="13"/>
      <c r="D247" s="5"/>
      <c r="E247" s="5"/>
      <c r="F247" s="5"/>
      <c r="G247" s="5"/>
      <c r="H247" s="5"/>
      <c r="I247" s="5"/>
      <c r="J247" s="5"/>
    </row>
    <row r="248" spans="1:28">
      <c r="A248" s="5"/>
      <c r="B248" s="13"/>
      <c r="C248" s="13"/>
      <c r="D248" s="5"/>
      <c r="E248" s="5"/>
      <c r="F248" s="5"/>
      <c r="G248" s="5"/>
      <c r="H248" s="5"/>
      <c r="I248" s="5"/>
      <c r="J248" s="5"/>
    </row>
    <row r="249" spans="1:28">
      <c r="A249" s="5"/>
      <c r="B249" s="13"/>
      <c r="C249" s="13"/>
    </row>
    <row r="250" spans="1:28">
      <c r="A250" s="5"/>
      <c r="B250" s="13"/>
      <c r="C250" s="13"/>
      <c r="D250" s="5"/>
      <c r="E250" s="5"/>
      <c r="F250" s="5"/>
      <c r="G250" s="5"/>
      <c r="H250" s="5"/>
      <c r="I250" s="5"/>
      <c r="J250" s="5"/>
    </row>
    <row r="251" spans="1:28">
      <c r="A251" s="5"/>
      <c r="B251" s="13"/>
      <c r="C251" s="13"/>
      <c r="D251" s="5"/>
      <c r="E251" s="5"/>
      <c r="F251" s="5"/>
      <c r="G251" s="5"/>
      <c r="H251" s="5"/>
      <c r="I251" s="5"/>
      <c r="J251" s="5"/>
    </row>
    <row r="252" spans="1:28">
      <c r="A252" s="5"/>
      <c r="B252" s="13"/>
      <c r="C252" s="13"/>
      <c r="D252" s="5"/>
      <c r="E252" s="5"/>
      <c r="F252" s="5"/>
      <c r="G252" s="5"/>
      <c r="H252" s="5"/>
      <c r="I252" s="5"/>
      <c r="J252" s="5"/>
    </row>
  </sheetData>
  <sortState ref="A3:U252">
    <sortCondition ref="A1"/>
  </sortState>
  <phoneticPr fontId="6" type="noConversion"/>
  <pageMargins left="0.37" right="0.25" top="1" bottom="1" header="0.52" footer="0.5"/>
  <pageSetup paperSize="17" scale="75" fitToHeight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definitions</vt:lpstr>
      <vt:lpstr>CAD_SDS</vt:lpstr>
      <vt:lpstr>CAD_SDS!Print_Area</vt:lpstr>
      <vt:lpstr>CAD_SDS!Print_Titles</vt:lpstr>
    </vt:vector>
  </TitlesOfParts>
  <Company>CH2MHILL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Redding Office</dc:creator>
  <cp:lastModifiedBy>Jeff</cp:lastModifiedBy>
  <cp:lastPrinted>2011-08-10T20:57:36Z</cp:lastPrinted>
  <dcterms:created xsi:type="dcterms:W3CDTF">2002-08-06T22:13:24Z</dcterms:created>
  <dcterms:modified xsi:type="dcterms:W3CDTF">2015-06-24T03:52:36Z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1383241562</vt:i4>
  </property>
  <property fmtid="{D5CDD505-2E9C-101B-9397-08002B2CF9AE}" pid="3" name="_EmailSubject">
    <vt:lpwstr>RE: </vt:lpwstr>
  </property>
  <property fmtid="{D5CDD505-2E9C-101B-9397-08002B2CF9AE}" pid="4" name="_AuthorEmail">
    <vt:lpwstr>Mike.Schrock@CH2M.com</vt:lpwstr>
  </property>
  <property fmtid="{D5CDD505-2E9C-101B-9397-08002B2CF9AE}" pid="5" name="_AuthorEmailDisplayName">
    <vt:lpwstr>Schrock, Mike/RDD</vt:lpwstr>
  </property>
  <property fmtid="{D5CDD505-2E9C-101B-9397-08002B2CF9AE}" pid="6" name="_ReviewingToolsShownOnce">
    <vt:lpwstr/>
  </property>
</Properties>
</file>