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ymalmud/Desktop/hazira-port/baseline_cost_model_inputs/"/>
    </mc:Choice>
  </mc:AlternateContent>
  <xr:revisionPtr revIDLastSave="0" documentId="13_ncr:1_{74F51ACC-731C-3343-8EDB-22DD800E5EC3}" xr6:coauthVersionLast="47" xr6:coauthVersionMax="47" xr10:uidLastSave="{00000000-0000-0000-0000-000000000000}"/>
  <bookViews>
    <workbookView xWindow="700" yWindow="500" windowWidth="21740" windowHeight="16000" activeTab="2" xr2:uid="{49621A90-898C-164E-BF38-D0532A048D80}"/>
  </bookViews>
  <sheets>
    <sheet name="Inputs" sheetId="1" r:id="rId1"/>
    <sheet name="Process-Map" sheetId="6" r:id="rId2"/>
    <sheet name="Cost-Calc" sheetId="7" r:id="rId3"/>
    <sheet name="Annual-Metrics" sheetId="14" r:id="rId4"/>
    <sheet name="Summary" sheetId="8" r:id="rId5"/>
    <sheet name="hazira_monthly_metrics" sheetId="13" r:id="rId6"/>
  </sheets>
  <externalReferences>
    <externalReference r:id="rId7"/>
  </externalReferences>
  <definedNames>
    <definedName name="ExternalData_2" localSheetId="5" hidden="1">hazira_monthly_metrics!$A$1:$H$13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4" l="1"/>
  <c r="E6" i="14" s="1"/>
  <c r="D5" i="14"/>
  <c r="E5" i="14" s="1"/>
  <c r="D4" i="14"/>
  <c r="E4" i="14" s="1"/>
  <c r="D3" i="14"/>
  <c r="E3" i="14" s="1"/>
  <c r="D2" i="14"/>
  <c r="E2" i="14" s="1"/>
  <c r="H1" i="7"/>
  <c r="F4" i="1"/>
  <c r="F5" i="1"/>
  <c r="F6" i="1"/>
  <c r="F7" i="1"/>
  <c r="F3" i="1"/>
  <c r="C3" i="1"/>
  <c r="C2" i="7" s="1"/>
  <c r="C7" i="14"/>
  <c r="C6" i="14"/>
  <c r="C5" i="14"/>
  <c r="C4" i="14"/>
  <c r="C3" i="14"/>
  <c r="C2" i="14"/>
  <c r="C4" i="1"/>
  <c r="C3" i="7" s="1"/>
  <c r="C7" i="1"/>
  <c r="C6" i="7" s="1"/>
  <c r="C6" i="1"/>
  <c r="C5" i="7" s="1"/>
  <c r="C5" i="1"/>
  <c r="C4" i="7" s="1"/>
  <c r="D3" i="7"/>
  <c r="D4" i="7"/>
  <c r="D5" i="7"/>
  <c r="D6" i="7"/>
  <c r="E8" i="14" l="1"/>
  <c r="C3" i="8" s="1"/>
  <c r="D2" i="7"/>
  <c r="E2" i="7" s="1"/>
  <c r="C2" i="8" s="1"/>
  <c r="E4" i="7"/>
  <c r="E5" i="7"/>
  <c r="E6" i="7"/>
  <c r="E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DE3C-8106-BD40-9A54-DE3A69A475F1}" keepAlive="1" name="Query - container_moves_hazira" description="Connection to the 'container_moves_hazira' query in the workbook." type="5" refreshedVersion="8" background="1" saveData="1">
    <dbPr connection="Provider=Microsoft.Mashup.OleDb.1;Data Source=$Workbook$;Location=container_moves_hazira;Extended Properties=&quot;&quot;" command="SELECT * FROM [container_moves_hazira]"/>
  </connection>
  <connection id="2" xr16:uid="{B65C424A-414F-ED49-AF6F-9FD3BEA44708}" keepAlive="1" name="Query - crane_uptime_hazira" description="Connection to the 'crane_uptime_hazira' query in the workbook." type="5" refreshedVersion="8" background="1" saveData="1">
    <dbPr connection="Provider=Microsoft.Mashup.OleDb.1;Data Source=$Workbook$;Location=crane_uptime_hazira;Extended Properties=&quot;&quot;" command="SELECT * FROM [crane_uptime_hazira]"/>
  </connection>
  <connection id="3" xr16:uid="{6841DEF8-E580-AD4C-83CE-01B920E49905}" keepAlive="1" name="Query - energy_consumption_hazira" description="Connection to the 'energy_consumption_hazira' query in the workbook." type="5" refreshedVersion="8" background="1" saveData="1">
    <dbPr connection="Provider=Microsoft.Mashup.OleDb.1;Data Source=$Workbook$;Location=energy_consumption_hazira;Extended Properties=&quot;&quot;" command="SELECT * FROM [energy_consumption_hazira]"/>
  </connection>
  <connection id="4" xr16:uid="{69B75FCA-0E96-6645-9A07-785EB05AAD00}" keepAlive="1" name="Query - gate_entries_hazira" description="Connection to the 'gate_entries_hazira' query in the workbook." type="5" refreshedVersion="8" background="1" saveData="1">
    <dbPr connection="Provider=Microsoft.Mashup.OleDb.1;Data Source=$Workbook$;Location=gate_entries_hazira;Extended Properties=&quot;&quot;" command="SELECT * FROM [gate_entries_hazira]"/>
  </connection>
  <connection id="5" xr16:uid="{0F2358B7-BA0D-194D-8AAE-3ED5C6A2C859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6" xr16:uid="{1AD85B6A-618E-1C49-A68F-283A81190D26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7" xr16:uid="{554B5EEA-C7DD-F746-AB74-8A499ECD7756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8" xr16:uid="{F3122C6D-5E0B-BB4F-8344-24378BAD6E38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<sst xmlns="http://schemas.openxmlformats.org/spreadsheetml/2006/main" count="53" uniqueCount="34">
  <si>
    <t>crane_uptime_hazira.csv</t>
  </si>
  <si>
    <t>container_moves_hazira.csv</t>
  </si>
  <si>
    <t>gate_entries_hazira.csv</t>
  </si>
  <si>
    <t>kWh consumed</t>
  </si>
  <si>
    <t>energy_consumption_hazira.csv</t>
  </si>
  <si>
    <t>total hr</t>
  </si>
  <si>
    <t>Column1</t>
  </si>
  <si>
    <t>berth_idle_hrs</t>
  </si>
  <si>
    <t>monthly_TEU</t>
  </si>
  <si>
    <t>kwh_consumption</t>
  </si>
  <si>
    <t>Representative Month</t>
  </si>
  <si>
    <t>number trucks processed</t>
  </si>
  <si>
    <t>total TEU</t>
  </si>
  <si>
    <t>Verification for Truck</t>
  </si>
  <si>
    <t>quay_crane</t>
  </si>
  <si>
    <t>yard_crane</t>
  </si>
  <si>
    <t>container_moves</t>
  </si>
  <si>
    <t>truck_entry</t>
  </si>
  <si>
    <t>energy</t>
  </si>
  <si>
    <t>metric</t>
  </si>
  <si>
    <t>cost</t>
  </si>
  <si>
    <t>volume</t>
  </si>
  <si>
    <t>vessel_service_hrs</t>
  </si>
  <si>
    <t>value</t>
  </si>
  <si>
    <t>unit</t>
  </si>
  <si>
    <t>source</t>
  </si>
  <si>
    <t>unit_rate</t>
  </si>
  <si>
    <t>Month</t>
  </si>
  <si>
    <t>Annual</t>
  </si>
  <si>
    <t>unit_cost</t>
  </si>
  <si>
    <t>vessel_service_hr</t>
  </si>
  <si>
    <t>Total Monthly Port Cost</t>
  </si>
  <si>
    <t>total_cost</t>
  </si>
  <si>
    <t>Annual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</si>
</sst>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numFmt numFmtId="27" formatCode="m/d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ymalmud/Desktop/hazira-port/baseline_cost_model_inputs/unit_costs_hazira.xlsx" TargetMode="External"/><Relationship Id="rId1" Type="http://schemas.openxmlformats.org/officeDocument/2006/relationships/externalLinkPath" Target="unit_costs_haz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_costs"/>
    </sheetNames>
    <sheetDataSet>
      <sheetData sheetId="0">
        <row r="1">
          <cell r="B1" t="str">
            <v>metric</v>
          </cell>
          <cell r="D1" t="str">
            <v>unit_rate</v>
          </cell>
        </row>
        <row r="2">
          <cell r="B2" t="str">
            <v>quay_crane</v>
          </cell>
          <cell r="D2">
            <v>0.51</v>
          </cell>
        </row>
        <row r="3">
          <cell r="B3" t="str">
            <v>yard_crane</v>
          </cell>
          <cell r="D3">
            <v>3.5999999999999997E-2</v>
          </cell>
        </row>
        <row r="4">
          <cell r="B4" t="str">
            <v>container_moves</v>
          </cell>
          <cell r="D4">
            <v>5.4999999999999997E-3</v>
          </cell>
        </row>
        <row r="5">
          <cell r="B5" t="str">
            <v>truck_entry</v>
          </cell>
          <cell r="D5">
            <v>3.8E-3</v>
          </cell>
        </row>
        <row r="6">
          <cell r="B6" t="str">
            <v>energy</v>
          </cell>
          <cell r="D6">
            <v>7.7999999999999999E-5</v>
          </cell>
        </row>
        <row r="7">
          <cell r="D7" t="str">
            <v>in lakh (converted from rupee)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C96089FA-9763-934D-AD8E-2F6D21D0717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berth_idle_hrs" tableColumnId="2"/>
      <queryTableField id="3" name="vessel_service_hrs" tableColumnId="3"/>
      <queryTableField id="4" name="monthly_TEU" tableColumnId="4"/>
      <queryTableField id="5" name="quay_crane" tableColumnId="5"/>
      <queryTableField id="6" name="yard_crane" tableColumnId="6"/>
      <queryTableField id="7" name="truck_entry" tableColumnId="7"/>
      <queryTableField id="8" name="kwh_consumpt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74052F-38FC-7B43-AB1E-DCF929F4B2B5}" name="Sheet1__4" displayName="Sheet1__4" ref="A1:H13" tableType="queryTable" totalsRowShown="0">
  <autoFilter ref="A1:H13" xr:uid="{6F74052F-38FC-7B43-AB1E-DCF929F4B2B5}"/>
  <tableColumns count="8">
    <tableColumn id="1" xr3:uid="{4D5EC1C2-0AC8-374A-91E5-05582A6396A8}" uniqueName="1" name="Column1" queryTableFieldId="1" dataDxfId="0"/>
    <tableColumn id="2" xr3:uid="{50E4A5A0-43CD-B643-B184-D23B03CA04DC}" uniqueName="2" name="berth_idle_hrs" queryTableFieldId="2"/>
    <tableColumn id="3" xr3:uid="{9ACB5C53-2034-1447-9776-90EA25DD0DA3}" uniqueName="3" name="vessel_service_hrs" queryTableFieldId="3"/>
    <tableColumn id="4" xr3:uid="{9E1D8639-039B-2540-90DD-CF43A0AAF8DA}" uniqueName="4" name="monthly_TEU" queryTableFieldId="4"/>
    <tableColumn id="5" xr3:uid="{CC5F653B-67B7-D245-A93E-47312313B2A3}" uniqueName="5" name="quay_crane" queryTableFieldId="5"/>
    <tableColumn id="6" xr3:uid="{DE5023F7-2372-9E4A-A179-8F419C290BB6}" uniqueName="6" name="yard_crane" queryTableFieldId="6"/>
    <tableColumn id="7" xr3:uid="{8AD97CBE-27E5-E944-8F44-2BD5FDE0CA03}" uniqueName="7" name="truck_entry" queryTableFieldId="7"/>
    <tableColumn id="8" xr3:uid="{B62655E1-1D76-3548-837D-5F1707CED420}" uniqueName="8" name="kwh_consumptio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2230-B1A7-E744-B519-3CBEDF28A3D9}">
  <dimension ref="A1:M18"/>
  <sheetViews>
    <sheetView workbookViewId="0">
      <selection activeCell="C6" sqref="C6"/>
    </sheetView>
  </sheetViews>
  <sheetFormatPr baseColWidth="10" defaultRowHeight="16" x14ac:dyDescent="0.2"/>
  <cols>
    <col min="2" max="2" width="19.5" customWidth="1"/>
    <col min="3" max="3" width="13.5" customWidth="1"/>
    <col min="4" max="4" width="21.33203125" customWidth="1"/>
    <col min="5" max="5" width="27" customWidth="1"/>
    <col min="6" max="6" width="21.5" customWidth="1"/>
    <col min="8" max="8" width="16.6640625" customWidth="1"/>
  </cols>
  <sheetData>
    <row r="1" spans="1:6" x14ac:dyDescent="0.2">
      <c r="B1" s="1" t="s">
        <v>10</v>
      </c>
      <c r="C1" s="2">
        <v>45747</v>
      </c>
    </row>
    <row r="2" spans="1:6" x14ac:dyDescent="0.2">
      <c r="B2" s="1" t="s">
        <v>19</v>
      </c>
      <c r="C2" s="1" t="s">
        <v>23</v>
      </c>
      <c r="D2" s="1" t="s">
        <v>24</v>
      </c>
      <c r="E2" s="1" t="s">
        <v>25</v>
      </c>
      <c r="F2" s="1" t="s">
        <v>26</v>
      </c>
    </row>
    <row r="3" spans="1:6" x14ac:dyDescent="0.2">
      <c r="A3">
        <v>6</v>
      </c>
      <c r="B3" t="s">
        <v>14</v>
      </c>
      <c r="C3">
        <f>SUM(24*31*6, -_xlfn.XLOOKUP(C1,hazira_monthly_metrics!A:A,hazira_monthly_metrics!E:E))</f>
        <v>4445.25</v>
      </c>
      <c r="D3" t="s">
        <v>5</v>
      </c>
      <c r="E3" t="s">
        <v>0</v>
      </c>
      <c r="F3">
        <f>_xlfn.XLOOKUP(B3, [1]unit_costs!$B:$B,[1]unit_costs!$D:$D)</f>
        <v>0.51</v>
      </c>
    </row>
    <row r="4" spans="1:6" x14ac:dyDescent="0.2">
      <c r="A4">
        <v>14</v>
      </c>
      <c r="B4" t="s">
        <v>15</v>
      </c>
      <c r="C4">
        <f>SUM(31*24*14, -_xlfn.XLOOKUP(C1,hazira_monthly_metrics!A:A,hazira_monthly_metrics!F:F))</f>
        <v>10380.5</v>
      </c>
      <c r="D4" t="s">
        <v>5</v>
      </c>
      <c r="E4" t="s">
        <v>0</v>
      </c>
      <c r="F4">
        <f>_xlfn.XLOOKUP(B4, [1]unit_costs!$B:$B,[1]unit_costs!$D:$D)</f>
        <v>3.5999999999999997E-2</v>
      </c>
    </row>
    <row r="5" spans="1:6" x14ac:dyDescent="0.2">
      <c r="B5" t="s">
        <v>16</v>
      </c>
      <c r="C5">
        <f>_xlfn.XLOOKUP(C1,hazira_monthly_metrics!A:A,hazira_monthly_metrics!D:D)</f>
        <v>127637</v>
      </c>
      <c r="D5" t="s">
        <v>12</v>
      </c>
      <c r="E5" t="s">
        <v>1</v>
      </c>
      <c r="F5">
        <f>_xlfn.XLOOKUP(B5, [1]unit_costs!$B:$B,[1]unit_costs!$D:$D)</f>
        <v>5.4999999999999997E-3</v>
      </c>
    </row>
    <row r="6" spans="1:6" x14ac:dyDescent="0.2">
      <c r="B6" t="s">
        <v>17</v>
      </c>
      <c r="C6">
        <f>_xlfn.XLOOKUP(C1,hazira_monthly_metrics!A:A,hazira_monthly_metrics!G:G)</f>
        <v>4061</v>
      </c>
      <c r="D6" t="s">
        <v>11</v>
      </c>
      <c r="E6" t="s">
        <v>2</v>
      </c>
      <c r="F6">
        <f>_xlfn.XLOOKUP(B6, [1]unit_costs!$B:$B,[1]unit_costs!$D:$D)</f>
        <v>3.8E-3</v>
      </c>
    </row>
    <row r="7" spans="1:6" x14ac:dyDescent="0.2">
      <c r="B7" t="s">
        <v>18</v>
      </c>
      <c r="C7">
        <f>_xlfn.XLOOKUP(C1,hazira_monthly_metrics!A:A,hazira_monthly_metrics!H:H)</f>
        <v>5760522.2999999998</v>
      </c>
      <c r="D7" t="s">
        <v>3</v>
      </c>
      <c r="E7" t="s">
        <v>4</v>
      </c>
      <c r="F7">
        <f>_xlfn.XLOOKUP(B7, [1]unit_costs!$B:$B,[1]unit_costs!$D:$D)</f>
        <v>7.7999999999999999E-5</v>
      </c>
    </row>
    <row r="11" spans="1:6" x14ac:dyDescent="0.2">
      <c r="B11" s="1"/>
    </row>
    <row r="18" spans="10:13" x14ac:dyDescent="0.2">
      <c r="J18" s="1"/>
      <c r="K18" s="1"/>
      <c r="M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DE71-7141-6D49-82B9-6E64045BBD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D894-5910-2B49-9265-50F96BF2E2B4}">
  <dimension ref="A1:H10"/>
  <sheetViews>
    <sheetView tabSelected="1" workbookViewId="0">
      <selection activeCell="D1" sqref="D1:D6"/>
    </sheetView>
  </sheetViews>
  <sheetFormatPr baseColWidth="10" defaultRowHeight="16" x14ac:dyDescent="0.2"/>
  <cols>
    <col min="2" max="2" width="15.1640625" customWidth="1"/>
    <col min="3" max="3" width="16.1640625" customWidth="1"/>
    <col min="4" max="4" width="14.83203125" customWidth="1"/>
    <col min="7" max="7" width="18.5" customWidth="1"/>
  </cols>
  <sheetData>
    <row r="1" spans="1:8" x14ac:dyDescent="0.2">
      <c r="A1" t="s">
        <v>27</v>
      </c>
      <c r="B1" s="1" t="s">
        <v>19</v>
      </c>
      <c r="C1" s="1" t="s">
        <v>21</v>
      </c>
      <c r="D1" s="1" t="s">
        <v>29</v>
      </c>
      <c r="E1" s="1" t="s">
        <v>20</v>
      </c>
      <c r="G1" s="1" t="s">
        <v>13</v>
      </c>
      <c r="H1">
        <f>4061*0.0038</f>
        <v>15.431800000000001</v>
      </c>
    </row>
    <row r="2" spans="1:8" x14ac:dyDescent="0.2">
      <c r="B2" s="4" t="s">
        <v>14</v>
      </c>
      <c r="C2">
        <f>Inputs!C3</f>
        <v>4445.25</v>
      </c>
      <c r="D2">
        <f>_xlfn.XLOOKUP(B2, [1]unit_costs!$B:$B,[1]unit_costs!$D:$D)</f>
        <v>0.51</v>
      </c>
      <c r="E2">
        <f>C2*D2</f>
        <v>2267.0774999999999</v>
      </c>
    </row>
    <row r="3" spans="1:8" x14ac:dyDescent="0.2">
      <c r="B3" s="4" t="s">
        <v>15</v>
      </c>
      <c r="C3">
        <f>Inputs!C4</f>
        <v>10380.5</v>
      </c>
      <c r="D3">
        <f>_xlfn.XLOOKUP(B3, [1]unit_costs!$B:$B,[1]unit_costs!$D:$D)</f>
        <v>3.5999999999999997E-2</v>
      </c>
      <c r="E3">
        <f t="shared" ref="E3:E6" si="0">C3*D3</f>
        <v>373.69799999999998</v>
      </c>
    </row>
    <row r="4" spans="1:8" x14ac:dyDescent="0.2">
      <c r="B4" s="4" t="s">
        <v>16</v>
      </c>
      <c r="C4">
        <f>Inputs!C5</f>
        <v>127637</v>
      </c>
      <c r="D4">
        <f>_xlfn.XLOOKUP(B4, [1]unit_costs!$B:$B,[1]unit_costs!$D:$D)</f>
        <v>5.4999999999999997E-3</v>
      </c>
      <c r="E4">
        <f t="shared" si="0"/>
        <v>702.00349999999992</v>
      </c>
    </row>
    <row r="5" spans="1:8" x14ac:dyDescent="0.2">
      <c r="B5" s="4" t="s">
        <v>17</v>
      </c>
      <c r="C5">
        <f>Inputs!C6</f>
        <v>4061</v>
      </c>
      <c r="D5">
        <f>_xlfn.XLOOKUP(B5, [1]unit_costs!$B:$B,[1]unit_costs!$D:$D)</f>
        <v>3.8E-3</v>
      </c>
      <c r="E5">
        <f t="shared" si="0"/>
        <v>15.431800000000001</v>
      </c>
    </row>
    <row r="6" spans="1:8" x14ac:dyDescent="0.2">
      <c r="B6" s="4" t="s">
        <v>18</v>
      </c>
      <c r="C6">
        <f>Inputs!C7</f>
        <v>5760522.2999999998</v>
      </c>
      <c r="D6">
        <f>_xlfn.XLOOKUP(B6, [1]unit_costs!$B:$B,[1]unit_costs!$D:$D)</f>
        <v>7.7999999999999999E-5</v>
      </c>
      <c r="E6">
        <f t="shared" si="0"/>
        <v>449.32073939999998</v>
      </c>
    </row>
    <row r="8" spans="1:8" x14ac:dyDescent="0.2">
      <c r="B8" s="5"/>
      <c r="C8" s="4"/>
      <c r="D8" s="4"/>
      <c r="E8" s="4"/>
      <c r="F8" s="4"/>
    </row>
    <row r="9" spans="1:8" x14ac:dyDescent="0.2">
      <c r="E9" s="4"/>
      <c r="F9" s="4"/>
    </row>
    <row r="10" spans="1:8" x14ac:dyDescent="0.2">
      <c r="E10" s="4"/>
      <c r="F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7C92-2A48-EB4C-8713-58DFDED9CC5E}">
  <dimension ref="A1:E8"/>
  <sheetViews>
    <sheetView workbookViewId="0">
      <selection activeCell="G9" sqref="G9"/>
    </sheetView>
  </sheetViews>
  <sheetFormatPr baseColWidth="10" defaultRowHeight="16" x14ac:dyDescent="0.2"/>
  <cols>
    <col min="2" max="2" width="24.5" customWidth="1"/>
  </cols>
  <sheetData>
    <row r="1" spans="1:5" x14ac:dyDescent="0.2">
      <c r="A1" s="1" t="s">
        <v>28</v>
      </c>
      <c r="B1" s="5" t="s">
        <v>19</v>
      </c>
      <c r="C1" s="5" t="s">
        <v>21</v>
      </c>
      <c r="D1" s="1" t="s">
        <v>29</v>
      </c>
      <c r="E1" s="1" t="s">
        <v>32</v>
      </c>
    </row>
    <row r="2" spans="1:5" x14ac:dyDescent="0.2">
      <c r="B2" s="4" t="s">
        <v>14</v>
      </c>
      <c r="C2" s="4">
        <f>365*24*6-SUM(Sheet1__4[quay_crane])</f>
        <v>52343.1</v>
      </c>
      <c r="D2">
        <f>_xlfn.XLOOKUP(B2, [1]unit_costs!$B:$B,[1]unit_costs!$D:$D)</f>
        <v>0.51</v>
      </c>
      <c r="E2">
        <f>C2*D2</f>
        <v>26694.981</v>
      </c>
    </row>
    <row r="3" spans="1:5" x14ac:dyDescent="0.2">
      <c r="B3" s="4" t="s">
        <v>15</v>
      </c>
      <c r="C3">
        <f>365*24*14-SUM(Sheet1__4[yard_crane])</f>
        <v>122215.45833333333</v>
      </c>
      <c r="D3">
        <f>_xlfn.XLOOKUP(B3, [1]unit_costs!$B:$B,[1]unit_costs!$D:$D)</f>
        <v>3.5999999999999997E-2</v>
      </c>
      <c r="E3">
        <f t="shared" ref="E3:E6" si="0">C3*D3</f>
        <v>4399.7564999999995</v>
      </c>
    </row>
    <row r="4" spans="1:5" x14ac:dyDescent="0.2">
      <c r="B4" s="4" t="s">
        <v>16</v>
      </c>
      <c r="C4">
        <f>SUM(Sheet1__4[monthly_TEU])</f>
        <v>1543655</v>
      </c>
      <c r="D4">
        <f>_xlfn.XLOOKUP(B4, [1]unit_costs!$B:$B,[1]unit_costs!$D:$D)</f>
        <v>5.4999999999999997E-3</v>
      </c>
      <c r="E4">
        <f t="shared" si="0"/>
        <v>8490.1024999999991</v>
      </c>
    </row>
    <row r="5" spans="1:5" x14ac:dyDescent="0.2">
      <c r="B5" s="4" t="s">
        <v>17</v>
      </c>
      <c r="C5">
        <f>SUM(Sheet1__4[truck_entry])</f>
        <v>47753</v>
      </c>
      <c r="D5">
        <f>_xlfn.XLOOKUP(B5, [1]unit_costs!$B:$B,[1]unit_costs!$D:$D)</f>
        <v>3.8E-3</v>
      </c>
      <c r="E5">
        <f t="shared" si="0"/>
        <v>181.4614</v>
      </c>
    </row>
    <row r="6" spans="1:5" x14ac:dyDescent="0.2">
      <c r="B6" s="4" t="s">
        <v>18</v>
      </c>
      <c r="C6">
        <f>SUM(Sheet1__4[truck_entry])</f>
        <v>47753</v>
      </c>
      <c r="D6">
        <f>_xlfn.XLOOKUP(B6, [1]unit_costs!$B:$B,[1]unit_costs!$D:$D)</f>
        <v>7.7999999999999999E-5</v>
      </c>
      <c r="E6">
        <f t="shared" si="0"/>
        <v>3.7247339999999998</v>
      </c>
    </row>
    <row r="7" spans="1:5" x14ac:dyDescent="0.2">
      <c r="B7" s="4" t="s">
        <v>30</v>
      </c>
      <c r="C7">
        <f>SUM(Sheet1__4[vessel_service_hrs])</f>
        <v>278.73408446521159</v>
      </c>
    </row>
    <row r="8" spans="1:5" x14ac:dyDescent="0.2">
      <c r="E8">
        <f>SUM(E2:E6)</f>
        <v>39770.026134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1FC2-C5C3-044E-8B24-209B6E6F90CB}">
  <dimension ref="B2:C3"/>
  <sheetViews>
    <sheetView workbookViewId="0">
      <selection activeCell="C3" sqref="C3"/>
    </sheetView>
  </sheetViews>
  <sheetFormatPr baseColWidth="10" defaultRowHeight="16" x14ac:dyDescent="0.2"/>
  <cols>
    <col min="2" max="2" width="22.83203125" customWidth="1"/>
    <col min="3" max="3" width="11.1640625" bestFit="1" customWidth="1"/>
  </cols>
  <sheetData>
    <row r="2" spans="2:3" x14ac:dyDescent="0.2">
      <c r="B2" s="1" t="s">
        <v>31</v>
      </c>
      <c r="C2">
        <f>SUM('Cost-Calc'!E2:E6)</f>
        <v>3807.5315393999995</v>
      </c>
    </row>
    <row r="3" spans="2:3" x14ac:dyDescent="0.2">
      <c r="B3" t="s">
        <v>33</v>
      </c>
      <c r="C3" s="3">
        <f>'Annual-Metrics'!E8</f>
        <v>39770.026134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997D-027F-4C42-B2D1-E6EA90DAB9D0}">
  <dimension ref="A1:H13"/>
  <sheetViews>
    <sheetView workbookViewId="0">
      <selection activeCell="E2" sqref="E2:E13"/>
    </sheetView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9.5" bestFit="1" customWidth="1"/>
    <col min="4" max="4" width="14.1640625" bestFit="1" customWidth="1"/>
    <col min="5" max="5" width="13" bestFit="1" customWidth="1"/>
    <col min="6" max="6" width="12.6640625" bestFit="1" customWidth="1"/>
    <col min="7" max="7" width="13" bestFit="1" customWidth="1"/>
    <col min="8" max="8" width="18.83203125" bestFit="1" customWidth="1"/>
  </cols>
  <sheetData>
    <row r="1" spans="1:8" x14ac:dyDescent="0.2">
      <c r="A1" t="s">
        <v>6</v>
      </c>
      <c r="B1" t="s">
        <v>7</v>
      </c>
      <c r="C1" t="s">
        <v>22</v>
      </c>
      <c r="D1" t="s">
        <v>8</v>
      </c>
      <c r="E1" t="s">
        <v>14</v>
      </c>
      <c r="F1" t="s">
        <v>15</v>
      </c>
      <c r="G1" t="s">
        <v>17</v>
      </c>
      <c r="H1" t="s">
        <v>9</v>
      </c>
    </row>
    <row r="2" spans="1:8" x14ac:dyDescent="0.2">
      <c r="A2" s="2">
        <v>45688</v>
      </c>
      <c r="B2">
        <v>2408</v>
      </c>
      <c r="C2">
        <v>23.290379050925921</v>
      </c>
      <c r="D2">
        <v>109437</v>
      </c>
      <c r="E2">
        <v>18.55</v>
      </c>
      <c r="F2">
        <v>36.541666666666657</v>
      </c>
      <c r="G2">
        <v>4034</v>
      </c>
      <c r="H2">
        <v>4781233.8499999996</v>
      </c>
    </row>
    <row r="3" spans="1:8" x14ac:dyDescent="0.2">
      <c r="A3" s="2">
        <v>45716</v>
      </c>
      <c r="B3">
        <v>2037</v>
      </c>
      <c r="C3">
        <v>22.450670731707319</v>
      </c>
      <c r="D3">
        <v>104830</v>
      </c>
      <c r="E3">
        <v>16.600000000000001</v>
      </c>
      <c r="F3">
        <v>32.208333333333343</v>
      </c>
      <c r="G3">
        <v>3669</v>
      </c>
      <c r="H3">
        <v>4318533.8</v>
      </c>
    </row>
    <row r="4" spans="1:8" x14ac:dyDescent="0.2">
      <c r="A4" s="2">
        <v>45747</v>
      </c>
      <c r="B4">
        <v>2026</v>
      </c>
      <c r="C4">
        <v>23.213926645091689</v>
      </c>
      <c r="D4">
        <v>127637</v>
      </c>
      <c r="E4">
        <v>18.75</v>
      </c>
      <c r="F4">
        <v>35.5</v>
      </c>
      <c r="G4">
        <v>4061</v>
      </c>
      <c r="H4">
        <v>5760522.2999999998</v>
      </c>
    </row>
    <row r="5" spans="1:8" x14ac:dyDescent="0.2">
      <c r="A5" s="2">
        <v>45777</v>
      </c>
      <c r="B5">
        <v>2045</v>
      </c>
      <c r="C5">
        <v>23.629456521739129</v>
      </c>
      <c r="D5">
        <v>112143</v>
      </c>
      <c r="E5">
        <v>17.600000000000001</v>
      </c>
      <c r="F5">
        <v>35.166666666666657</v>
      </c>
      <c r="G5">
        <v>3931</v>
      </c>
      <c r="H5">
        <v>5574699</v>
      </c>
    </row>
    <row r="6" spans="1:8" x14ac:dyDescent="0.2">
      <c r="A6" s="2">
        <v>45808</v>
      </c>
      <c r="B6">
        <v>1640</v>
      </c>
      <c r="C6">
        <v>23.872593333333331</v>
      </c>
      <c r="D6">
        <v>163496</v>
      </c>
      <c r="E6">
        <v>17.95</v>
      </c>
      <c r="F6">
        <v>35.791666666666657</v>
      </c>
      <c r="G6">
        <v>4061</v>
      </c>
      <c r="H6">
        <v>5760522.2999999998</v>
      </c>
    </row>
    <row r="7" spans="1:8" x14ac:dyDescent="0.2">
      <c r="A7" s="2">
        <v>45838</v>
      </c>
      <c r="B7">
        <v>2038</v>
      </c>
      <c r="C7">
        <v>22.8829357298475</v>
      </c>
      <c r="D7">
        <v>118760</v>
      </c>
      <c r="E7">
        <v>17.350000000000001</v>
      </c>
      <c r="F7">
        <v>34.375</v>
      </c>
      <c r="G7">
        <v>3925</v>
      </c>
      <c r="H7">
        <v>6522397.5</v>
      </c>
    </row>
    <row r="8" spans="1:8" x14ac:dyDescent="0.2">
      <c r="A8" s="2">
        <v>45869</v>
      </c>
      <c r="B8">
        <v>1926</v>
      </c>
      <c r="C8">
        <v>23.799386111111112</v>
      </c>
      <c r="D8">
        <v>143977</v>
      </c>
      <c r="E8">
        <v>18.95</v>
      </c>
      <c r="F8">
        <v>36.125</v>
      </c>
      <c r="G8">
        <v>4058</v>
      </c>
      <c r="H8">
        <v>6739810.75</v>
      </c>
    </row>
    <row r="9" spans="1:8" x14ac:dyDescent="0.2">
      <c r="A9" s="2">
        <v>45900</v>
      </c>
      <c r="B9">
        <v>2069</v>
      </c>
      <c r="C9">
        <v>23.652823183760681</v>
      </c>
      <c r="D9">
        <v>127388</v>
      </c>
      <c r="E9">
        <v>19.3</v>
      </c>
      <c r="F9">
        <v>36.25</v>
      </c>
      <c r="G9">
        <v>4059</v>
      </c>
      <c r="H9">
        <v>6739810.75</v>
      </c>
    </row>
    <row r="10" spans="1:8" x14ac:dyDescent="0.2">
      <c r="A10" s="2">
        <v>45930</v>
      </c>
      <c r="B10">
        <v>2368</v>
      </c>
      <c r="C10">
        <v>22.210913654618469</v>
      </c>
      <c r="D10">
        <v>108891</v>
      </c>
      <c r="E10">
        <v>17.350000000000001</v>
      </c>
      <c r="F10">
        <v>35.333333333333343</v>
      </c>
      <c r="G10">
        <v>3936</v>
      </c>
      <c r="H10">
        <v>5574699</v>
      </c>
    </row>
    <row r="11" spans="1:8" x14ac:dyDescent="0.2">
      <c r="A11" s="2">
        <v>45961</v>
      </c>
      <c r="B11">
        <v>1837</v>
      </c>
      <c r="C11">
        <v>23.477673611111111</v>
      </c>
      <c r="D11">
        <v>146688</v>
      </c>
      <c r="E11">
        <v>18.45</v>
      </c>
      <c r="F11">
        <v>35.5</v>
      </c>
      <c r="G11">
        <v>4057</v>
      </c>
      <c r="H11">
        <v>5760522.2999999998</v>
      </c>
    </row>
    <row r="12" spans="1:8" x14ac:dyDescent="0.2">
      <c r="A12" s="2">
        <v>45991</v>
      </c>
      <c r="B12">
        <v>1832</v>
      </c>
      <c r="C12">
        <v>22.718228155339801</v>
      </c>
      <c r="D12">
        <v>139114</v>
      </c>
      <c r="E12">
        <v>17.7</v>
      </c>
      <c r="F12">
        <v>35.583333333333343</v>
      </c>
      <c r="G12">
        <v>3910</v>
      </c>
      <c r="H12">
        <v>5574699</v>
      </c>
    </row>
    <row r="13" spans="1:8" x14ac:dyDescent="0.2">
      <c r="A13" s="2">
        <v>46022</v>
      </c>
      <c r="B13">
        <v>2028</v>
      </c>
      <c r="C13">
        <v>23.535097736625509</v>
      </c>
      <c r="D13">
        <v>141294</v>
      </c>
      <c r="E13">
        <v>18.350000000000001</v>
      </c>
      <c r="F13">
        <v>36.166666666666657</v>
      </c>
      <c r="G13">
        <v>4052</v>
      </c>
      <c r="H13">
        <v>4781233.8499999996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0 3 e e e b - 4 e b 0 - 4 d 8 4 - 8 3 c 7 - d 9 1 3 4 d 0 8 7 a 1 a "   x m l n s = " h t t p : / / s c h e m a s . m i c r o s o f t . c o m / D a t a M a s h u p " > A A A A A N Y F A A B Q S w M E F A A A C A g A c X m 9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c X m 9 W v l F C j o j A w A A 8 B I A A B M A A A B G b 3 J t d W x h c y 9 T Z W N 0 a W 9 u M S 5 t 7 Z f f T 9 s w E M f f K / E / W G E P r d Q 1 K k P b w 7 S H q W U a m o Y Y L e I B o c h N j s S q Y x f 7 H O g Q / / s u P 2 j p m q L C o B M b T 1 V 8 1 t 3 5 v h + f r x Z C F F q x Q f n b / b j V 2 G r Y h B u I W G i 4 g s B N U K Q Q J P y n M J x 9 Y h K w w d h A O x M C f f Z s 1 u n r 0 K W g s P l F S O j 0 t E L 6 s E 3 P P 7 Z g r C 9 d O E 2 5 T F 3 k 9 8 G O U U / 8 0 t v b i T b o W 5 E 6 y f P o A X I 7 t n 5 N 3 E 5 o M 6 / V Z q d 9 k C I V C I Z C e 2 2 v z X p a u l R Z + t x t s x 9 O I w x w K v P M 5 h + d A 6 3 g r N W m v L e 9 Q 6 N T M k Q s A R 5 R e h 5 t H f I R 7 a o s X 8 v 1 Z n l E i l m t f 5 Z y E H L J T R 4 M j Z t 5 7 C V c x X m 9 i l Q Y T i c w d z q k w 9 h z b d I y 0 S E Z b b M m i z a 7 v v Y M 2 C J o o H g K t J S 7 Y g h X e E N m L 9 K X q q i J R W 7 w 1 h x x h H x 1 c Q u o q H 6 D M 0 W p F 5 z f t B p C r T z K A h K k L R c K T J D q D O x G q a g N v Q 4 Y H 1 4 + G P P D c 2 N E x m W t u J S E D E Q u / L 7 C 9 7 u d 3 G d h Q H B U L x V J q D H O o O P W i l h B t A R e X v B 7 o C v M q 4 A r j H 9 I X U w O K Q A a s V n k a u L + J 4 0 o l 6 9 W z g o / u 4 y R c m k w M T o E a + s o u 3 D g I J C g Y k w W r e t z A H Q B 4 m l A l 8 G 6 d F I I t U E a V k Z f h 4 m d f 5 i J q j D j k + T W T C y M w D x A 2 U E C g N 1 l G f e u Q p C d E 2 3 G I 6 3 H T y R k a a R n R G E i p 0 E K d M F D 2 7 m S 9 i q X U T k p 2 0 U N q x I e 8 E z E h Q P W z W t X Z n d 9 u o + Q 5 k q X y d P Z v w k V z R a 8 s 5 v T P k d + 9 k B l f 4 u 3 U Y n L P d 1 a l U l Q T O h 1 k T S T m Z r 7 z 7 M 4 y P L L L w N 0 R n G j n Y q q r X e h K B + F s v T D v e N l R + X 4 N 5 t k 6 j 3 Q + c O x v a / h j C + T u 3 f 1 0 W h u V / q y 5 k 7 L e x 5 C R 5 y q R q 8 7 5 W u R u I y o h k J N H F r f K Y H F 8 u w B e s X U O 6 o m F v + w l H 9 p Y D m m q j F 9 z r 4 D t 8 4 s T 9 K F / Y j o Z s 0 3 R Y m Z I 4 Z a N Z z 1 6 b m j f t 4 M t a E 5 a a J V J F T M 5 i 2 F a Y c k V O u R k 8 0 c r n f P B d d r + 3 t Z 7 e / C c R o y 1 u m B U 2 6 i 9 X b + j W 6 5 + w r 0 i w a 6 g p k U y U S 4 C q w 1 S b 4 X 3 l W 8 F v + 8 p k + M 6 i 9 Q S w M E F A A A C A g A c X m 9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x e b 1 a D r p b x 6 U A A A D 2 A A A A E g A A A A A A A A A A A A A A p I E A A A A A Q 2 9 u Z m l n L 1 B h Y 2 t h Z 2 U u e G 1 s U E s B A h Q D F A A A C A g A c X m 9 W v l F C j o j A w A A 8 B I A A B M A A A A A A A A A A A A A A K S B 1 Q A A A E Z v c m 1 1 b G F z L 1 N l Y 3 R p b 2 4 x L m 1 Q S w E C F A M U A A A I C A B x e b 1 a D 8 r p q 6 Q A A A D p A A A A E w A A A A A A A A A A A A A A p I E p B A A A W 0 N v b n R l b n R f V H l w Z X N d L n h t b F B L B Q Y A A A A A A w A D A M I A A A D +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W Q A A A A A A A J p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y Y W 5 l X 3 V w d G l t Z V 9 o Y X p p c m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U X V l c n l J R C I g V m F s d W U 9 I n M 1 Z G F h O D k y N i 0 w Y z c 3 L T Q 0 O T k t O G Q 0 N i 1 j M 2 Q 1 M 2 M 2 Y z U 5 O G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l U M T k 6 M D k 6 M z I u M D A y N z Y 2 M F o i I C 8 + P E V u d H J 5 I F R 5 c G U 9 I k Z p b G x T d G F 0 d X M i I F Z h b H V l P S J z Q 2 9 t c G x l d G U i I C 8 + P E V u d H J 5 I F R 5 c G U 9 I k Z p b G x D b 2 x 1 b W 5 O Y W 1 l c y I g V m F s d W U 9 I n N b J n F 1 b 3 Q 7 c m V z b 3 V y Y 2 V f b m F t Z S Z x d W 9 0 O y w m c X V v d D t k b 3 d u d G l t Z V 9 z d G F y d C Z x d W 9 0 O y w m c X V v d D t k b 3 d u d G l t Z V 9 l b m Q m c X V v d D s s J n F 1 b 3 Q 7 Z H V y Y X R p b 2 4 m c X V v d D t d I i A v P j x F b n R y e S B U e X B l P S J G a W x s V G 9 E Y X R h T W 9 k Z W x F b m F i b G V k I i B W Y W x 1 Z T 0 i b D A i I C 8 + P E V u d H J 5 I F R 5 c G U 9 I k Z p b G x D b 2 x 1 b W 5 U e X B l c y I g V m F s d W U 9 I n N C Z 2 N I Q m c 9 P S I g L z 4 8 R W 5 0 c n k g V H l w Z T 0 i R m l s b E 9 i a m V j d F R 5 c G U i I F Z h b H V l P S J z Q 2 9 u b m V j d G l v b k 9 u b H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T Q 3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F u Z V 9 1 c H R p b W V f a G F 6 a X J h L 0 F 1 d G 9 S Z W 1 v d m V k Q 2 9 s d W 1 u c z E u e 3 J l c 2 9 1 c m N l X 2 5 h b W U s M H 0 m c X V v d D s s J n F 1 b 3 Q 7 U 2 V j d G l v b j E v Y 3 J h b m V f d X B 0 a W 1 l X 2 h h e m l y Y S 9 B d X R v U m V t b 3 Z l Z E N v b H V t b n M x L n t k b 3 d u d G l t Z V 9 z d G F y d C w x f S Z x d W 9 0 O y w m c X V v d D t T Z W N 0 a W 9 u M S 9 j c m F u Z V 9 1 c H R p b W V f a G F 6 a X J h L 0 F 1 d G 9 S Z W 1 v d m V k Q 2 9 s d W 1 u c z E u e 2 R v d 2 5 0 a W 1 l X 2 V u Z C w y f S Z x d W 9 0 O y w m c X V v d D t T Z W N 0 a W 9 u M S 9 j c m F u Z V 9 1 c H R p b W V f a G F 6 a X J h L 0 F 1 d G 9 S Z W 1 v d m V k Q 2 9 s d W 1 u c z E u e 2 R 1 c m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y Y W 5 l X 3 V w d G l t Z V 9 o Y X p p c m E v Q X V 0 b 1 J l b W 9 2 Z W R D b 2 x 1 b W 5 z M S 5 7 c m V z b 3 V y Y 2 V f b m F t Z S w w f S Z x d W 9 0 O y w m c X V v d D t T Z W N 0 a W 9 u M S 9 j c m F u Z V 9 1 c H R p b W V f a G F 6 a X J h L 0 F 1 d G 9 S Z W 1 v d m V k Q 2 9 s d W 1 u c z E u e 2 R v d 2 5 0 a W 1 l X 3 N 0 Y X J 0 L D F 9 J n F 1 b 3 Q 7 L C Z x d W 9 0 O 1 N l Y 3 R p b 2 4 x L 2 N y Y W 5 l X 3 V w d G l t Z V 9 o Y X p p c m E v Q X V 0 b 1 J l b W 9 2 Z W R D b 2 x 1 b W 5 z M S 5 7 Z G 9 3 b n R p b W V f Z W 5 k L D J 9 J n F 1 b 3 Q 7 L C Z x d W 9 0 O 1 N l Y 3 R p b 2 4 x L 2 N y Y W 5 l X 3 V w d G l t Z V 9 o Y X p p c m E v Q X V 0 b 1 J l b W 9 2 Z W R D b 2 x 1 b W 5 z M S 5 7 Z H V y Y X R p b 2 4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J h b m V f d X B 0 a W 1 l X 2 h h e m l y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F u Z V 9 1 c H R p b W V f a G F 6 a X J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Y W 5 l X 3 V w d G l t Z V 9 o Y X p p c m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Y W l u Z X J f b W 9 2 Z X N f a G F 6 a X J h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l F 1 Z X J 5 S U Q i I F Z h b H V l P S J z M z g y O W Z k M W Y t Y z M y M C 0 0 M j I x L W J h N G Q t N T c 5 Z T c y N D V i M j J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5 V D E 5 O j A 5 O j M x L j k 5 N T g 3 O T B a I i A v P j x F b n R y e S B U e X B l P S J G a W x s U 3 R h d H V z I i B W Y W x 1 Z T 0 i c 0 N v b X B s Z X R l I i A v P j x F b n R y e S B U e X B l P S J G a W x s Q 2 9 s d W 1 u T m F t Z X M i I F Z h b H V l P S J z W y Z x d W 9 0 O 2 N v b n R h a W 5 l c l 9 h c n J p d m F s J n F 1 b 3 Q 7 L C Z x d W 9 0 O 2 N h b G x f a W Q m c X V v d D s s J n F 1 b 3 Q 7 d G V 1 X 2 h h b m R s Z W Q m c X V v d D s s J n F 1 b 3 Q 7 c m V z b 3 V y Y 2 V f Y X N z a W d u Z W Q m c X V v d D s s J n F 1 b 3 Q 7 b W 9 2 Z V 9 z d G F y d C Z x d W 9 0 O y w m c X V v d D t t b 3 Z l X 2 V u Z C Z x d W 9 0 O y w m c X V v d D t t b 3 Z l X 2 R 1 c m F 0 a W 9 u J n F 1 b 3 Q 7 X S I g L z 4 8 R W 5 0 c n k g V H l w Z T 0 i R m l s b F R v R G F 0 Y U 1 v Z G V s R W 5 h Y m x l Z C I g V m F s d W U 9 I m w w I i A v P j x F b n R y e S B U e X B l P S J G a W x s Q 2 9 s d W 1 u V H l w Z X M i I F Z h b H V l P S J z Q n d N R E J n Y 0 h C Z z 0 9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0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G F p b m V y X 2 1 v d m V z X 2 h h e m l y Y S 9 B d X R v U m V t b 3 Z l Z E N v b H V t b n M x L n t j b 2 5 0 Y W l u Z X J f Y X J y a X Z h b C w w f S Z x d W 9 0 O y w m c X V v d D t T Z W N 0 a W 9 u M S 9 j b 2 5 0 Y W l u Z X J f b W 9 2 Z X N f a G F 6 a X J h L 0 F 1 d G 9 S Z W 1 v d m V k Q 2 9 s d W 1 u c z E u e 2 N h b G x f a W Q s M X 0 m c X V v d D s s J n F 1 b 3 Q 7 U 2 V j d G l v b j E v Y 2 9 u d G F p b m V y X 2 1 v d m V z X 2 h h e m l y Y S 9 B d X R v U m V t b 3 Z l Z E N v b H V t b n M x L n t 0 Z X V f a G F u Z G x l Z C w y f S Z x d W 9 0 O y w m c X V v d D t T Z W N 0 a W 9 u M S 9 j b 2 5 0 Y W l u Z X J f b W 9 2 Z X N f a G F 6 a X J h L 0 F 1 d G 9 S Z W 1 v d m V k Q 2 9 s d W 1 u c z E u e 3 J l c 2 9 1 c m N l X 2 F z c 2 l n b m V k L D N 9 J n F 1 b 3 Q 7 L C Z x d W 9 0 O 1 N l Y 3 R p b 2 4 x L 2 N v b n R h a W 5 l c l 9 t b 3 Z l c 1 9 o Y X p p c m E v Q X V 0 b 1 J l b W 9 2 Z W R D b 2 x 1 b W 5 z M S 5 7 b W 9 2 Z V 9 z d G F y d C w 0 f S Z x d W 9 0 O y w m c X V v d D t T Z W N 0 a W 9 u M S 9 j b 2 5 0 Y W l u Z X J f b W 9 2 Z X N f a G F 6 a X J h L 0 F 1 d G 9 S Z W 1 v d m V k Q 2 9 s d W 1 u c z E u e 2 1 v d m V f Z W 5 k L D V 9 J n F 1 b 3 Q 7 L C Z x d W 9 0 O 1 N l Y 3 R p b 2 4 x L 2 N v b n R h a W 5 l c l 9 t b 3 Z l c 1 9 o Y X p p c m E v Q X V 0 b 1 J l b W 9 2 Z W R D b 2 x 1 b W 5 z M S 5 7 b W 9 2 Z V 9 k d X J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5 0 Y W l u Z X J f b W 9 2 Z X N f a G F 6 a X J h L 0 F 1 d G 9 S Z W 1 v d m V k Q 2 9 s d W 1 u c z E u e 2 N v b n R h a W 5 l c l 9 h c n J p d m F s L D B 9 J n F 1 b 3 Q 7 L C Z x d W 9 0 O 1 N l Y 3 R p b 2 4 x L 2 N v b n R h a W 5 l c l 9 t b 3 Z l c 1 9 o Y X p p c m E v Q X V 0 b 1 J l b W 9 2 Z W R D b 2 x 1 b W 5 z M S 5 7 Y 2 F s b F 9 p Z C w x f S Z x d W 9 0 O y w m c X V v d D t T Z W N 0 a W 9 u M S 9 j b 2 5 0 Y W l u Z X J f b W 9 2 Z X N f a G F 6 a X J h L 0 F 1 d G 9 S Z W 1 v d m V k Q 2 9 s d W 1 u c z E u e 3 R l d V 9 o Y W 5 k b G V k L D J 9 J n F 1 b 3 Q 7 L C Z x d W 9 0 O 1 N l Y 3 R p b 2 4 x L 2 N v b n R h a W 5 l c l 9 t b 3 Z l c 1 9 o Y X p p c m E v Q X V 0 b 1 J l b W 9 2 Z W R D b 2 x 1 b W 5 z M S 5 7 c m V z b 3 V y Y 2 V f Y X N z a W d u Z W Q s M 3 0 m c X V v d D s s J n F 1 b 3 Q 7 U 2 V j d G l v b j E v Y 2 9 u d G F p b m V y X 2 1 v d m V z X 2 h h e m l y Y S 9 B d X R v U m V t b 3 Z l Z E N v b H V t b n M x L n t t b 3 Z l X 3 N 0 Y X J 0 L D R 9 J n F 1 b 3 Q 7 L C Z x d W 9 0 O 1 N l Y 3 R p b 2 4 x L 2 N v b n R h a W 5 l c l 9 t b 3 Z l c 1 9 o Y X p p c m E v Q X V 0 b 1 J l b W 9 2 Z W R D b 2 x 1 b W 5 z M S 5 7 b W 9 2 Z V 9 l b m Q s N X 0 m c X V v d D s s J n F 1 b 3 Q 7 U 2 V j d G l v b j E v Y 2 9 u d G F p b m V y X 2 1 v d m V z X 2 h h e m l y Y S 9 B d X R v U m V t b 3 Z l Z E N v b H V t b n M x L n t t b 3 Z l X 2 R 1 c m F 0 a W 9 u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R h a W 5 l c l 9 t b 3 Z l c 1 9 o Y X p p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F p b m V y X 2 1 v d m V z X 2 h h e m l y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Y W l u Z X J f b W 9 2 Z X N f a G F 6 a X J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0 Z V 9 l b n R y a W V z X 2 h h e m l y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R d W V y e U l E I i B W Y W x 1 Z T 0 i c z c 4 N 2 R j N D Y z L W M 4 O D I t N D c 0 N y 1 h N 2 Q 2 L W E 2 M z g w O T E 0 Y j E 5 O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O V Q x O T o w O T o z M C 4 4 N T U z N D c w W i I g L z 4 8 R W 5 0 c n k g V H l w Z T 0 i R m l s b F N 0 Y X R 1 c y I g V m F s d W U 9 I n N D b 2 1 w b G V 0 Z S I g L z 4 8 R W 5 0 c n k g V H l w Z T 0 i R m l s b E N v b H V t b k 5 h b W V z I i B W Y W x 1 Z T 0 i c 1 s m c X V v d D t 0 a W 1 l J n F 1 b 3 Q 7 L C Z x d W 9 0 O 2 F y c m l 2 Y W x z J n F 1 b 3 Q 7 L C Z x d W 9 0 O 2 5 1 b V 9 w c m 9 j Z X N z Z W Q m c X V v d D s s J n F 1 b 3 Q 7 c X V l d W V f b G V u Z 3 R o J n F 1 b 3 Q 7 X S I g L z 4 8 R W 5 0 c n k g V H l w Z T 0 i R m l s b F R v R G F 0 Y U 1 v Z G V s R W 5 h Y m x l Z C I g V m F s d W U 9 I m w w I i A v P j x F b n R y e S B U e X B l P S J G a W x s Q 2 9 s d W 1 u V H l w Z X M i I F Z h b H V l P S J z Q n d N R E F 3 P T 0 i I C 8 + P E V u d H J 5 I F R 5 c G U 9 I k Z p b G x P Y m p l Y 3 R U e X B l I i B W Y W x 1 Z T 0 i c 0 N v b m 5 l Y 3 R p b 2 5 P b m x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z Y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X 2 V u d H J p Z X N f a G F 6 a X J h L 0 F 1 d G 9 S Z W 1 v d m V k Q 2 9 s d W 1 u c z E u e 3 R p b W U s M H 0 m c X V v d D s s J n F 1 b 3 Q 7 U 2 V j d G l v b j E v Z 2 F 0 Z V 9 l b n R y a W V z X 2 h h e m l y Y S 9 B d X R v U m V t b 3 Z l Z E N v b H V t b n M x L n t h c n J p d m F s c y w x f S Z x d W 9 0 O y w m c X V v d D t T Z W N 0 a W 9 u M S 9 n Y X R l X 2 V u d H J p Z X N f a G F 6 a X J h L 0 F 1 d G 9 S Z W 1 v d m V k Q 2 9 s d W 1 u c z E u e 2 5 1 b V 9 w c m 9 j Z X N z Z W Q s M n 0 m c X V v d D s s J n F 1 b 3 Q 7 U 2 V j d G l v b j E v Z 2 F 0 Z V 9 l b n R y a W V z X 2 h h e m l y Y S 9 B d X R v U m V t b 3 Z l Z E N v b H V t b n M x L n t x d W V 1 Z V 9 s Z W 5 n d G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2 F 0 Z V 9 l b n R y a W V z X 2 h h e m l y Y S 9 B d X R v U m V t b 3 Z l Z E N v b H V t b n M x L n t 0 a W 1 l L D B 9 J n F 1 b 3 Q 7 L C Z x d W 9 0 O 1 N l Y 3 R p b 2 4 x L 2 d h d G V f Z W 5 0 c m l l c 1 9 o Y X p p c m E v Q X V 0 b 1 J l b W 9 2 Z W R D b 2 x 1 b W 5 z M S 5 7 Y X J y a X Z h b H M s M X 0 m c X V v d D s s J n F 1 b 3 Q 7 U 2 V j d G l v b j E v Z 2 F 0 Z V 9 l b n R y a W V z X 2 h h e m l y Y S 9 B d X R v U m V t b 3 Z l Z E N v b H V t b n M x L n t u d W 1 f c H J v Y 2 V z c 2 V k L D J 9 J n F 1 b 3 Q 7 L C Z x d W 9 0 O 1 N l Y 3 R p b 2 4 x L 2 d h d G V f Z W 5 0 c m l l c 1 9 o Y X p p c m E v Q X V 0 b 1 J l b W 9 2 Z W R D b 2 x 1 b W 5 z M S 5 7 c X V l d W V f b G V u Z 3 R o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h d G V f Z W 5 0 c m l l c 1 9 o Y X p p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0 Z V 9 l b n R y a W V z X 2 h h e m l y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X 2 V u d H J p Z X N f a G F 6 a X J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5 X 2 N v b n N 1 b X B 0 a W 9 u X 2 h h e m l y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R d W V y e U l E I i B W Y W x 1 Z T 0 i c z Z m Y m J k N z R k L W M 2 M T I t N D A 5 O C 1 i Z T A 3 L T V i N m Z h O W J m Y m Z m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O V Q x O T o w O T o z M C 4 4 N T k 4 M j g w W i I g L z 4 8 R W 5 0 c n k g V H l w Z T 0 i R m l s b F N 0 Y X R 1 c y I g V m F s d W U 9 I n N D b 2 1 w b G V 0 Z S I g L z 4 8 R W 5 0 c n k g V H l w Z T 0 i R m l s b E N v b H V t b k 5 h b W V z I i B W Y W x 1 Z T 0 i c 1 s m c X V v d D t 0 a W 1 l J n F 1 b 3 Q 7 L C Z x d W 9 0 O 2 V u Z X J n e V 9 r V 2 g m c X V v d D t d I i A v P j x F b n R y e S B U e X B l P S J G a W x s V G 9 E Y X R h T W 9 k Z W x F b m F i b G V k I i B W Y W x 1 Z T 0 i b D A i I C 8 + P E V u d H J 5 I F R 5 c G U 9 I k Z p b G x D b 2 x 1 b W 5 U e X B l c y I g V m F s d W U 9 I n N C d 1 U 9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2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5 X 2 N v b n N 1 b X B 0 a W 9 u X 2 h h e m l y Y S 9 B d X R v U m V t b 3 Z l Z E N v b H V t b n M x L n t 0 a W 1 l L D B 9 J n F 1 b 3 Q 7 L C Z x d W 9 0 O 1 N l Y 3 R p b 2 4 x L 2 V u Z X J n e V 9 j b 2 5 z d W 1 w d G l v b l 9 o Y X p p c m E v Q X V 0 b 1 J l b W 9 2 Z W R D b 2 x 1 b W 5 z M S 5 7 Z W 5 l c m d 5 X 2 t X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m V y Z 3 l f Y 2 9 u c 3 V t c H R p b 2 5 f a G F 6 a X J h L 0 F 1 d G 9 S Z W 1 v d m V k Q 2 9 s d W 1 u c z E u e 3 R p b W U s M H 0 m c X V v d D s s J n F 1 b 3 Q 7 U 2 V j d G l v b j E v Z W 5 l c m d 5 X 2 N v b n N 1 b X B 0 a W 9 u X 2 h h e m l y Y S 9 B d X R v U m V t b 3 Z l Z E N v b H V t b n M x L n t l b m V y Z 3 l f a 1 d o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u Z X J n e V 9 j b 2 5 z d W 1 w d G l v b l 9 o Y X p p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5 X 2 N v b n N 1 b X B 0 a W 9 u X 2 h h e m l y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3 l f Y 2 9 u c 3 V t c H R p b 2 5 f a G F 6 a X J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M Y X N 0 V X B k Y X R l Z C I g V m F s d W U 9 I m Q y M D I 1 L T A 1 L T I 5 V D E 5 O j A 5 O j I 5 L j k y N T g 0 M D B a I i A v P j x F b n R y e S B U e X B l P S J R d W V y e U l E I i B W Y W x 1 Z T 0 i c z F j Y W Q 1 N D R m L T R i M G Y t N D A 4 M i 1 i N 2 F h L W E w Y T M x M z F i Y j R i N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l R 5 c G V z I i B W Y W x 1 Z T 0 i c 0 J 3 T U Z B d 1 V E Q l E 9 P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N v b H V t b j E m c X V v d D s s J n F 1 b 3 Q 7 Y m V y d G h f a W R s Z V 9 o c n M m c X V v d D s s J n F 1 b 3 Q 7 Y X Z n X 3 Z l c 3 N l b F 9 0 d X J u Y X J v d W 5 k X 2 h y c y Z x d W 9 0 O y w m c X V v d D t t b 2 5 0 a G x 5 X 1 R F V S Z x d W 9 0 O y w m c X V v d D t j c m F u Z V 9 k b 3 d u d G l t Z V 9 o c n M m c X V v d D s s J n F 1 b 3 Q 7 d H J 1 Y 2 t z X 3 B y b 2 N l c 3 N l Z C Z x d W 9 0 O y w m c X V v d D t r d 2 h f Y 2 9 u c 3 V t c H R p b 2 4 m c X V v d D t d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Y m V y d G h f a W R s Z V 9 o c n M s M X 0 m c X V v d D s s J n F 1 b 3 Q 7 U 2 V j d G l v b j E v U 2 h l Z X Q x L 0 F 1 d G 9 S Z W 1 v d m V k Q 2 9 s d W 1 u c z E u e 2 F 2 Z 1 9 2 Z X N z Z W x f d H V y b m F y b 3 V u Z F 9 o c n M s M n 0 m c X V v d D s s J n F 1 b 3 Q 7 U 2 V j d G l v b j E v U 2 h l Z X Q x L 0 F 1 d G 9 S Z W 1 v d m V k Q 2 9 s d W 1 u c z E u e 2 1 v b n R o b H l f V E V V L D N 9 J n F 1 b 3 Q 7 L C Z x d W 9 0 O 1 N l Y 3 R p b 2 4 x L 1 N o Z W V 0 M S 9 B d X R v U m V t b 3 Z l Z E N v b H V t b n M x L n t j c m F u Z V 9 k b 3 d u d G l t Z V 9 o c n M s N H 0 m c X V v d D s s J n F 1 b 3 Q 7 U 2 V j d G l v b j E v U 2 h l Z X Q x L 0 F 1 d G 9 S Z W 1 v d m V k Q 2 9 s d W 1 u c z E u e 3 R y d W N r c 1 9 w c m 9 j Z X N z Z W Q s N X 0 m c X V v d D s s J n F 1 b 3 Q 7 U 2 V j d G l v b j E v U 2 h l Z X Q x L 0 F 1 d G 9 S Z W 1 v d m V k Q 2 9 s d W 1 u c z E u e 2 t 3 a F 9 j b 2 5 z d W 1 w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Y m V y d G h f a W R s Z V 9 o c n M s M X 0 m c X V v d D s s J n F 1 b 3 Q 7 U 2 V j d G l v b j E v U 2 h l Z X Q x L 0 F 1 d G 9 S Z W 1 v d m V k Q 2 9 s d W 1 u c z E u e 2 F 2 Z 1 9 2 Z X N z Z W x f d H V y b m F y b 3 V u Z F 9 o c n M s M n 0 m c X V v d D s s J n F 1 b 3 Q 7 U 2 V j d G l v b j E v U 2 h l Z X Q x L 0 F 1 d G 9 S Z W 1 v d m V k Q 2 9 s d W 1 u c z E u e 2 1 v b n R o b H l f V E V V L D N 9 J n F 1 b 3 Q 7 L C Z x d W 9 0 O 1 N l Y 3 R p b 2 4 x L 1 N o Z W V 0 M S 9 B d X R v U m V t b 3 Z l Z E N v b H V t b n M x L n t j c m F u Z V 9 k b 3 d u d G l t Z V 9 o c n M s N H 0 m c X V v d D s s J n F 1 b 3 Q 7 U 2 V j d G l v b j E v U 2 h l Z X Q x L 0 F 1 d G 9 S Z W 1 v d m V k Q 2 9 s d W 1 u c z E u e 3 R y d W N r c 1 9 w c m 9 j Z X N z Z W Q s N X 0 m c X V v d D s s J n F 1 b 3 Q 7 U 2 V j d G l v b j E v U 2 h l Z X Q x L 0 F 1 d G 9 S Z W 1 v d m V k Q 2 9 s d W 1 u c z E u e 2 t 3 a F 9 j b 2 5 z d W 1 w d G l v b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Y W J h Z T h l Y i 1 k N G Y 0 L T R k N W I t Y W Q 0 Z i 1 l M W R i O G E y M D h h Z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T k 6 M D k 6 M j k u O T M 1 O T g 1 M F o i I C 8 + P E V u d H J 5 I F R 5 c G U 9 I k Z p b G x D b 2 x 1 b W 5 U e X B l c y I g V m F s d W U 9 I n N C Z 1 l G Q m c 9 P S I g L z 4 8 R W 5 0 c n k g V H l w Z T 0 i R m l s b E N v b H V t b k 5 h b W V z I i B W Y W x 1 Z T 0 i c 1 s m c X V v d D t S Z X N v d X J j Z S 9 Q c m 9 j Z X N z J n F 1 b 3 Q 7 L C Z x d W 9 0 O 1 V u a X Q g b 2 Y g T W V h c 3 V y Z S Z x d W 9 0 O y w m c X V v d D t V b m l 0 I F J h d G U g K C Q v d W 5 p d C B 1 c 2 V k K S Z x d W 9 0 O y w m c X V v d D t E c m l 2 Z X I g K G N v c n J l c 3 B v b m R p b m c g c 2 l t d W x h d G l v b i B v d X R w d X Q p J n F 1 b 3 Q 7 X S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S Z X N v d X J j Z S 9 Q c m 9 j Z X N z L D B 9 J n F 1 b 3 Q 7 L C Z x d W 9 0 O 1 N l Y 3 R p b 2 4 x L 1 N o Z W V 0 M S A o M i k v Q X V 0 b 1 J l b W 9 2 Z W R D b 2 x 1 b W 5 z M S 5 7 V W 5 p d C B v Z i B N Z W F z d X J l L D F 9 J n F 1 b 3 Q 7 L C Z x d W 9 0 O 1 N l Y 3 R p b 2 4 x L 1 N o Z W V 0 M S A o M i k v Q X V 0 b 1 J l b W 9 2 Z W R D b 2 x 1 b W 5 z M S 5 7 V W 5 p d C B S Y X R l I C g k L 3 V u a X Q g d X N l Z C k s M n 0 m c X V v d D s s J n F 1 b 3 Q 7 U 2 V j d G l v b j E v U 2 h l Z X Q x I C g y K S 9 B d X R v U m V t b 3 Z l Z E N v b H V t b n M x L n t E c m l 2 Z X I g K G N v c n J l c 3 B v b m R p b m c g c 2 l t d W x h d G l v b i B v d X R w d X Q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U m V z b 3 V y Y 2 U v U H J v Y 2 V z c y w w f S Z x d W 9 0 O y w m c X V v d D t T Z W N 0 a W 9 u M S 9 T a G V l d D E g K D I p L 0 F 1 d G 9 S Z W 1 v d m V k Q 2 9 s d W 1 u c z E u e 1 V u a X Q g b 2 Y g T W V h c 3 V y Z S w x f S Z x d W 9 0 O y w m c X V v d D t T Z W N 0 a W 9 u M S 9 T a G V l d D E g K D I p L 0 F 1 d G 9 S Z W 1 v d m V k Q 2 9 s d W 1 u c z E u e 1 V u a X Q g U m F 0 Z S A o J C 9 1 b m l 0 I H V z Z W Q p L D J 9 J n F 1 b 3 Q 7 L C Z x d W 9 0 O 1 N l Y 3 R p b 2 4 x L 1 N o Z W V 0 M S A o M i k v Q X V 0 b 1 J l b W 9 2 Z W R D b 2 x 1 b W 5 z M S 5 7 R H J p d m V y I C h j b 3 J y Z X N w b 2 5 k a W 5 n I H N p b X V s Y X R p b 2 4 g b 3 V 0 c H V 0 K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l F 1 Z X J 5 S U Q i I F Z h b H V l P S J z N T B m N T M 5 N j Q t N j U x Y y 0 0 N W Y w L W I 5 O W I t O D N h Z G E 5 N m M z M T c 3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V H l w Z X M i I F Z h b H V l P S J z Q n d N R k F 3 V U Z B d 1 U 9 I i A v P j x F b n R y e S B U e X B l P S J G a W x s T G F z d F V w Z G F 0 Z W Q i I F Z h b H V l P S J k M j A y N S 0 w N S 0 y O V Q x O T o w O T o y O S 4 5 N T A y M z Q w W i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N v b H V t b j E m c X V v d D s s J n F 1 b 3 Q 7 Y m V y d G h f a W R s Z V 9 o c n M m c X V v d D s s J n F 1 b 3 Q 7 Y X Z n X 3 Z l c 3 N l b F 9 0 d X J u Y X J v d W 5 k X 2 h y c y Z x d W 9 0 O y w m c X V v d D t t b 2 5 0 a G x 5 X 1 R F V S Z x d W 9 0 O y w m c X V v d D t x d W F 5 X 2 N y Y W 5 l X 2 R v d 2 5 0 a W 1 l X 2 h y c y Z x d W 9 0 O y w m c X V v d D t 5 Y X J k X 2 N y Y W 5 l X 2 R v d 2 5 0 a W 1 l X 2 h y c y Z x d W 9 0 O y w m c X V v d D t 0 c n V j a 3 N f c H J v Y 2 V z c 2 V k J n F 1 b 3 Q 7 L C Z x d W 9 0 O 2 t 3 a F 9 j b 2 5 z d W 1 w d G l v b i Z x d W 9 0 O 1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Q 2 9 s d W 1 u M S w w f S Z x d W 9 0 O y w m c X V v d D t T Z W N 0 a W 9 u M S 9 T a G V l d D E g K D M p L 0 F 1 d G 9 S Z W 1 v d m V k Q 2 9 s d W 1 u c z E u e 2 J l c n R o X 2 l k b G V f a H J z L D F 9 J n F 1 b 3 Q 7 L C Z x d W 9 0 O 1 N l Y 3 R p b 2 4 x L 1 N o Z W V 0 M S A o M y k v Q X V 0 b 1 J l b W 9 2 Z W R D b 2 x 1 b W 5 z M S 5 7 Y X Z n X 3 Z l c 3 N l b F 9 0 d X J u Y X J v d W 5 k X 2 h y c y w y f S Z x d W 9 0 O y w m c X V v d D t T Z W N 0 a W 9 u M S 9 T a G V l d D E g K D M p L 0 F 1 d G 9 S Z W 1 v d m V k Q 2 9 s d W 1 u c z E u e 2 1 v b n R o b H l f V E V V L D N 9 J n F 1 b 3 Q 7 L C Z x d W 9 0 O 1 N l Y 3 R p b 2 4 x L 1 N o Z W V 0 M S A o M y k v Q X V 0 b 1 J l b W 9 2 Z W R D b 2 x 1 b W 5 z M S 5 7 c X V h e V 9 j c m F u Z V 9 k b 3 d u d G l t Z V 9 o c n M s N H 0 m c X V v d D s s J n F 1 b 3 Q 7 U 2 V j d G l v b j E v U 2 h l Z X Q x I C g z K S 9 B d X R v U m V t b 3 Z l Z E N v b H V t b n M x L n t 5 Y X J k X 2 N y Y W 5 l X 2 R v d 2 5 0 a W 1 l X 2 h y c y w 1 f S Z x d W 9 0 O y w m c X V v d D t T Z W N 0 a W 9 u M S 9 T a G V l d D E g K D M p L 0 F 1 d G 9 S Z W 1 v d m V k Q 2 9 s d W 1 u c z E u e 3 R y d W N r c 1 9 w c m 9 j Z X N z Z W Q s N n 0 m c X V v d D s s J n F 1 b 3 Q 7 U 2 V j d G l v b j E v U 2 h l Z X Q x I C g z K S 9 B d X R v U m V t b 3 Z l Z E N v b H V t b n M x L n t r d 2 h f Y 2 9 u c 3 V t c H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l Z X Q x I C g z K S 9 B d X R v U m V t b 3 Z l Z E N v b H V t b n M x L n t D b 2 x 1 b W 4 x L D B 9 J n F 1 b 3 Q 7 L C Z x d W 9 0 O 1 N l Y 3 R p b 2 4 x L 1 N o Z W V 0 M S A o M y k v Q X V 0 b 1 J l b W 9 2 Z W R D b 2 x 1 b W 5 z M S 5 7 Y m V y d G h f a W R s Z V 9 o c n M s M X 0 m c X V v d D s s J n F 1 b 3 Q 7 U 2 V j d G l v b j E v U 2 h l Z X Q x I C g z K S 9 B d X R v U m V t b 3 Z l Z E N v b H V t b n M x L n t h d m d f d m V z c 2 V s X 3 R 1 c m 5 h c m 9 1 b m R f a H J z L D J 9 J n F 1 b 3 Q 7 L C Z x d W 9 0 O 1 N l Y 3 R p b 2 4 x L 1 N o Z W V 0 M S A o M y k v Q X V 0 b 1 J l b W 9 2 Z W R D b 2 x 1 b W 5 z M S 5 7 b W 9 u d G h s e V 9 U R V U s M 3 0 m c X V v d D s s J n F 1 b 3 Q 7 U 2 V j d G l v b j E v U 2 h l Z X Q x I C g z K S 9 B d X R v U m V t b 3 Z l Z E N v b H V t b n M x L n t x d W F 5 X 2 N y Y W 5 l X 2 R v d 2 5 0 a W 1 l X 2 h y c y w 0 f S Z x d W 9 0 O y w m c X V v d D t T Z W N 0 a W 9 u M S 9 T a G V l d D E g K D M p L 0 F 1 d G 9 S Z W 1 v d m V k Q 2 9 s d W 1 u c z E u e 3 l h c m R f Y 3 J h b m V f Z G 9 3 b n R p b W V f a H J z L D V 9 J n F 1 b 3 Q 7 L C Z x d W 9 0 O 1 N l Y 3 R p b 2 4 x L 1 N o Z W V 0 M S A o M y k v Q X V 0 b 1 J l b W 9 2 Z W R D b 2 x 1 b W 5 z M S 5 7 d H J 1 Y 2 t z X 3 B y b 2 N l c 3 N l Z C w 2 f S Z x d W 9 0 O y w m c X V v d D t T Z W N 0 a W 9 u M S 9 T a G V l d D E g K D M p L 0 F 1 d G 9 S Z W 1 v d m V k Q 2 9 s d W 1 u c z E u e 2 t 3 a F 9 j b 2 5 z d W 1 w d G l v b i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U 3 O D E 1 Y m I t O T J j N y 0 0 Y m Y 1 L T g 2 M T Y t Z T l i N D M 3 N D A 2 N z A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C I g L z 4 8 R W 5 0 c n k g V H l w Z T 0 i R m l s b G V k Q 2 9 t c G x l d G V S Z X N 1 b H R U b 1 d v c m t z a G V l d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T k 6 M D k 6 M z I u M D A w N j M x M F o i I C 8 + P E V u d H J 5 I F R 5 c G U 9 I k Z p b G x D b 2 x 1 b W 5 U e X B l c y I g V m F s d W U 9 I n N C d 0 1 G Q X d V R k F 3 V T 0 i I C 8 + P E V u d H J 5 I F R 5 c G U 9 I k Z p b G x D b 2 x 1 b W 5 O Y W 1 l c y I g V m F s d W U 9 I n N b J n F 1 b 3 Q 7 Q 2 9 s d W 1 u M S Z x d W 9 0 O y w m c X V v d D t i Z X J 0 a F 9 p Z G x l X 2 h y c y Z x d W 9 0 O y w m c X V v d D t 2 Z X N z Z W x f c 2 V y d m l j Z V 9 o c n M m c X V v d D s s J n F 1 b 3 Q 7 b W 9 u d G h s e V 9 U R V U m c X V v d D s s J n F 1 b 3 Q 7 c X V h e V 9 j c m F u Z S Z x d W 9 0 O y w m c X V v d D t 5 Y X J k X 2 N y Y W 5 l J n F 1 b 3 Q 7 L C Z x d W 9 0 O 3 R y d W N r X 2 V u d H J 5 J n F 1 b 3 Q 7 L C Z x d W 9 0 O 2 t 3 a F 9 j b 2 5 z d W 1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C k v Q X V 0 b 1 J l b W 9 2 Z W R D b 2 x 1 b W 5 z M S 5 7 Q 2 9 s d W 1 u M S w w f S Z x d W 9 0 O y w m c X V v d D t T Z W N 0 a W 9 u M S 9 T a G V l d D E g K D Q p L 0 F 1 d G 9 S Z W 1 v d m V k Q 2 9 s d W 1 u c z E u e 2 J l c n R o X 2 l k b G V f a H J z L D F 9 J n F 1 b 3 Q 7 L C Z x d W 9 0 O 1 N l Y 3 R p b 2 4 x L 1 N o Z W V 0 M S A o N C k v Q X V 0 b 1 J l b W 9 2 Z W R D b 2 x 1 b W 5 z M S 5 7 d m V z c 2 V s X 3 N l c n Z p Y 2 V f a H J z L D J 9 J n F 1 b 3 Q 7 L C Z x d W 9 0 O 1 N l Y 3 R p b 2 4 x L 1 N o Z W V 0 M S A o N C k v Q X V 0 b 1 J l b W 9 2 Z W R D b 2 x 1 b W 5 z M S 5 7 b W 9 u d G h s e V 9 U R V U s M 3 0 m c X V v d D s s J n F 1 b 3 Q 7 U 2 V j d G l v b j E v U 2 h l Z X Q x I C g 0 K S 9 B d X R v U m V t b 3 Z l Z E N v b H V t b n M x L n t x d W F 5 X 2 N y Y W 5 l L D R 9 J n F 1 b 3 Q 7 L C Z x d W 9 0 O 1 N l Y 3 R p b 2 4 x L 1 N o Z W V 0 M S A o N C k v Q X V 0 b 1 J l b W 9 2 Z W R D b 2 x 1 b W 5 z M S 5 7 e W F y Z F 9 j c m F u Z S w 1 f S Z x d W 9 0 O y w m c X V v d D t T Z W N 0 a W 9 u M S 9 T a G V l d D E g K D Q p L 0 F 1 d G 9 S Z W 1 v d m V k Q 2 9 s d W 1 u c z E u e 3 R y d W N r X 2 V u d H J 5 L D Z 9 J n F 1 b 3 Q 7 L C Z x d W 9 0 O 1 N l Y 3 R p b 2 4 x L 1 N o Z W V 0 M S A o N C k v Q X V 0 b 1 J l b W 9 2 Z W R D b 2 x 1 b W 5 z M S 5 7 a 3 d o X 2 N v b n N 1 b X B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Z W V 0 M S A o N C k v Q X V 0 b 1 J l b W 9 2 Z W R D b 2 x 1 b W 5 z M S 5 7 Q 2 9 s d W 1 u M S w w f S Z x d W 9 0 O y w m c X V v d D t T Z W N 0 a W 9 u M S 9 T a G V l d D E g K D Q p L 0 F 1 d G 9 S Z W 1 v d m V k Q 2 9 s d W 1 u c z E u e 2 J l c n R o X 2 l k b G V f a H J z L D F 9 J n F 1 b 3 Q 7 L C Z x d W 9 0 O 1 N l Y 3 R p b 2 4 x L 1 N o Z W V 0 M S A o N C k v Q X V 0 b 1 J l b W 9 2 Z W R D b 2 x 1 b W 5 z M S 5 7 d m V z c 2 V s X 3 N l c n Z p Y 2 V f a H J z L D J 9 J n F 1 b 3 Q 7 L C Z x d W 9 0 O 1 N l Y 3 R p b 2 4 x L 1 N o Z W V 0 M S A o N C k v Q X V 0 b 1 J l b W 9 2 Z W R D b 2 x 1 b W 5 z M S 5 7 b W 9 u d G h s e V 9 U R V U s M 3 0 m c X V v d D s s J n F 1 b 3 Q 7 U 2 V j d G l v b j E v U 2 h l Z X Q x I C g 0 K S 9 B d X R v U m V t b 3 Z l Z E N v b H V t b n M x L n t x d W F 5 X 2 N y Y W 5 l L D R 9 J n F 1 b 3 Q 7 L C Z x d W 9 0 O 1 N l Y 3 R p b 2 4 x L 1 N o Z W V 0 M S A o N C k v Q X V 0 b 1 J l b W 9 2 Z W R D b 2 x 1 b W 5 z M S 5 7 e W F y Z F 9 j c m F u Z S w 1 f S Z x d W 9 0 O y w m c X V v d D t T Z W N 0 a W 9 u M S 9 T a G V l d D E g K D Q p L 0 F 1 d G 9 S Z W 1 v d m V k Q 2 9 s d W 1 u c z E u e 3 R y d W N r X 2 V u d H J 5 L D Z 9 J n F 1 b 3 Q 7 L C Z x d W 9 0 O 1 N l Y 3 R p b 2 4 x L 1 N o Z W V 0 M S A o N C k v Q X V 0 b 1 J l b W 9 2 Z W R D b 2 x 1 b W 5 z M S 5 7 a 3 d o X 2 N v b n N 1 b X B 0 a W 9 u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U y O D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N C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Q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N C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b t F Y + / F r c J 4 J 9 P l J S O u 3 G 9 p 0 I w S q t i z + E z 1 / U U 0 v P Y z L I Q o i D j r G 8 m M S U N 7 g p a 2 6 l 6 b P H 3 t g W P w Q j y m K 0 5 A f o x e a G 9 y m k + o j H i g J 4 + m 3 b I t T D D u V u 3 + S 6 4 P A b C B k f e T J x 5 V I F < / D a t a M a s h u p > 
</file>

<file path=customXml/itemProps1.xml><?xml version="1.0" encoding="utf-8"?>
<ds:datastoreItem xmlns:ds="http://schemas.openxmlformats.org/officeDocument/2006/customXml" ds:itemID="{7E831216-4C60-4440-9F65-6A8B7ECC08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</vt:lpstr>
      <vt:lpstr>Process-Map</vt:lpstr>
      <vt:lpstr>Cost-Calc</vt:lpstr>
      <vt:lpstr>Annual-Metrics</vt:lpstr>
      <vt:lpstr>Summary</vt:lpstr>
      <vt:lpstr>hazira_monthly_metrics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Malmud</dc:creator>
  <cp:lastModifiedBy>Lucy Malmud</cp:lastModifiedBy>
  <dcterms:created xsi:type="dcterms:W3CDTF">2025-05-24T00:30:41Z</dcterms:created>
  <dcterms:modified xsi:type="dcterms:W3CDTF">2025-05-29T19:36:34Z</dcterms:modified>
</cp:coreProperties>
</file>