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6735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Hoja1!$A$1:$E$55</definedName>
  </definedNames>
  <calcPr calcId="145621"/>
</workbook>
</file>

<file path=xl/calcChain.xml><?xml version="1.0" encoding="utf-8"?>
<calcChain xmlns="http://schemas.openxmlformats.org/spreadsheetml/2006/main">
  <c r="D4" i="2" l="1"/>
  <c r="M26" i="4" l="1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23" i="4"/>
  <c r="N23" i="4" s="1"/>
  <c r="M24" i="4"/>
  <c r="N24" i="4" s="1"/>
  <c r="M25" i="4"/>
  <c r="N25" i="4" s="1"/>
  <c r="M22" i="4"/>
  <c r="N22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3" i="4"/>
  <c r="N3" i="4" s="1"/>
  <c r="B8" i="2"/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9" i="3"/>
  <c r="E61" i="3" l="1"/>
  <c r="E62" i="3"/>
  <c r="E63" i="3"/>
  <c r="E64" i="3"/>
  <c r="E65" i="3"/>
  <c r="E66" i="3"/>
  <c r="E67" i="3"/>
  <c r="E68" i="3"/>
  <c r="E60" i="3"/>
  <c r="E69" i="3"/>
  <c r="E70" i="3"/>
  <c r="E71" i="3"/>
  <c r="B4" i="2" l="1"/>
  <c r="B5" i="2" s="1"/>
</calcChain>
</file>

<file path=xl/sharedStrings.xml><?xml version="1.0" encoding="utf-8"?>
<sst xmlns="http://schemas.openxmlformats.org/spreadsheetml/2006/main" count="404" uniqueCount="290">
  <si>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</si>
  <si>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</si>
  <si>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</si>
  <si>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</si>
  <si>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</si>
  <si>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</si>
  <si>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</si>
  <si>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</si>
  <si>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</si>
  <si>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</si>
  <si>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</si>
  <si>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</si>
  <si>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</si>
  <si>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</si>
  <si>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</si>
  <si>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</si>
  <si>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</si>
  <si>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</si>
  <si>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</si>
  <si>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</si>
  <si>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</si>
  <si>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</si>
  <si>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</si>
  <si>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</si>
  <si>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</si>
  <si>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</si>
  <si>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</si>
  <si>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</si>
  <si>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</si>
  <si>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</si>
  <si>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</si>
  <si>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</si>
  <si>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</si>
  <si>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</si>
  <si>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</si>
  <si>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</si>
  <si>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</si>
  <si>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</si>
  <si>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</si>
  <si>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</si>
  <si>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</si>
  <si>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</si>
  <si>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</si>
  <si>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</si>
  <si>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</si>
  <si>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</si>
  <si>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</si>
  <si>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</si>
  <si>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</si>
  <si>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</si>
  <si>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</si>
  <si>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</si>
  <si>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</si>
  <si>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</si>
  <si>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</si>
  <si>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Fecha Ingreso</t>
  </si>
  <si>
    <t>Vales</t>
  </si>
  <si>
    <t>Shaila Barradas Santiago</t>
  </si>
  <si>
    <t>Sueldo con vales</t>
  </si>
  <si>
    <t>Sueldo bruto</t>
  </si>
  <si>
    <t>Sergio Alexis Bautista Ángeles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</si>
  <si>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</si>
  <si>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</si>
  <si>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</si>
  <si>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</si>
  <si>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</si>
  <si>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</si>
  <si>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</si>
  <si>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</si>
  <si>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</si>
  <si>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</si>
  <si>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</si>
  <si>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</si>
  <si>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Ana_Norely_Flores_Robles_-2744</t>
  </si>
  <si>
    <t>Angel_Manuel_Ramirez_Contreras_-3429</t>
  </si>
  <si>
    <t>Brenda_Bernaldez_Ruiz_-2629</t>
  </si>
  <si>
    <t>Dulce_Nelida_Martinez_Ruvalcaba_-0983</t>
  </si>
  <si>
    <t>Ethel_Edith_Montoya_Crespo_-3593</t>
  </si>
  <si>
    <t>Ismael_Martinez_Gallegos_-1757</t>
  </si>
  <si>
    <t>Jonathan_Covarrubias_Sustaita_-2694</t>
  </si>
  <si>
    <t>Karen_Alejandra_Lara_Paz</t>
  </si>
  <si>
    <t>Luis_Manuel_Guerrero_Alcantara</t>
  </si>
  <si>
    <t>Manuel_Alejandro_Monroy_Cruz_-3460</t>
  </si>
  <si>
    <t>Margaux_Andree_B_Jacquemin_X_-7651</t>
  </si>
  <si>
    <t>Miguel_Dionicio_Luna_-5196</t>
  </si>
  <si>
    <t>Nayeli_Melisa_Rodriguez_Leonardo_-7789</t>
  </si>
  <si>
    <t>Rogelio_Cervantes_Moreno_-2728</t>
  </si>
  <si>
    <t>Rosa_Isela_Gallegos_Orozco</t>
  </si>
  <si>
    <t>Rosa_Juarez_Pinzon_-376</t>
  </si>
  <si>
    <t>Shaila_Barradas_Santiago</t>
  </si>
  <si>
    <t>Stephany_Peniche_Ake_-3403</t>
  </si>
  <si>
    <t>Zurisadai_Arano_Rivera_-3411</t>
  </si>
  <si>
    <t>Tania_Monserrat_Banuelos_Murillo_-4840</t>
  </si>
  <si>
    <t>Elias_Ebeth_Teco_Sanchez_-7818</t>
  </si>
  <si>
    <t>Estela_Herrera_Gonzalez_-0187-3537</t>
  </si>
  <si>
    <t>Gerardo_Gonzalez_Flores</t>
  </si>
  <si>
    <t>Juan_Gonzalez_Barajas_-0513</t>
  </si>
  <si>
    <t>Juan_Gonzalez_Barajas_-0553</t>
  </si>
  <si>
    <t>Juan_Gonzalez_Barajas_-0626</t>
  </si>
  <si>
    <t>Juan_Gonzalez_Barajas_-7220</t>
  </si>
  <si>
    <t>Ricardo_Neri_Vazquez_-4633</t>
  </si>
  <si>
    <t>Sergio_Moreno_Gonzalez_-2736</t>
  </si>
  <si>
    <t>Andres_Pena_Peralta_-4620-5436</t>
  </si>
  <si>
    <t>Brenda_Hernandez_Jimenez_-3332</t>
  </si>
  <si>
    <t>Francisco_Perez_Gaspar_-3643</t>
  </si>
  <si>
    <t>Jose_Manuel_Franco_Gonzalez_-2678</t>
  </si>
  <si>
    <t>Ricardo_Chavez_Rebollo_-3111</t>
  </si>
  <si>
    <t>Adela_Marin_Castillo_-3437</t>
  </si>
  <si>
    <t>Ana_Paula_Gout_Martinez_de_Velasco_-2769</t>
  </si>
  <si>
    <t>Elias_Trinidad_Ramos_Razo_-3627</t>
  </si>
  <si>
    <t>Jose_Maria_Sandoval_Torres_-3668</t>
  </si>
  <si>
    <t>Karla_Cano_Garcia_-4437-9079</t>
  </si>
  <si>
    <t>Maria_Alejandra_Torres_Sandoval_-7826</t>
  </si>
  <si>
    <t>Maria_del_Pilar_Velez_Jimenez_-3635</t>
  </si>
  <si>
    <t>Maria_del_Carmen_Tamayo_Sanchez_Mejorada_</t>
  </si>
  <si>
    <t>Mariana_Ramirez_Castillo_-4873</t>
  </si>
  <si>
    <t>Martha_Rosa_Alvarez_Martinez_-4824</t>
  </si>
  <si>
    <t>Samantha_Martinez_Narcizo_-3445</t>
  </si>
  <si>
    <t>Sarai_Rosas_Trujillo_-2637</t>
  </si>
  <si>
    <t>Ana_Gomez_Gallardo_Aguilar_-0538-4646</t>
  </si>
  <si>
    <t>Blanca_Elena_Leiva_Lopez_-4881</t>
  </si>
  <si>
    <t>Jose_Alfredo_Lopez_Madrigal_-3695</t>
  </si>
  <si>
    <t>Katya_del_Rocio_Lopez_Ramirez_-7573</t>
  </si>
  <si>
    <t>Monica_Alvarado_Espindola</t>
  </si>
  <si>
    <t>Monica_Gonzalez_Garduno_-0512</t>
  </si>
  <si>
    <t>Susana_Garza_Leon_-3486</t>
  </si>
  <si>
    <t>Tania_Alejandra_Lopez_Conde_Cervantes_-3452</t>
  </si>
  <si>
    <t>Jesus_Ruvalcaba_Mota_-5077</t>
  </si>
  <si>
    <t>Josue_Leon_Morales_-2652</t>
  </si>
  <si>
    <t>Sergio_Alexis_Bautista_Angeles</t>
  </si>
  <si>
    <t>NumEmpleado</t>
  </si>
  <si>
    <t>F. Nac.</t>
  </si>
  <si>
    <t>Género</t>
  </si>
  <si>
    <t>Parentesco</t>
  </si>
  <si>
    <t>Nombres</t>
  </si>
  <si>
    <t xml:space="preserve">ApellidoPaterno </t>
  </si>
  <si>
    <t xml:space="preserve">ApellidoMaterno </t>
  </si>
  <si>
    <t>FechaAntiguedad</t>
  </si>
  <si>
    <t>Sueldo (Titular)</t>
  </si>
  <si>
    <t>F</t>
  </si>
  <si>
    <t>Titular</t>
  </si>
  <si>
    <t>Mónica</t>
  </si>
  <si>
    <t>Alvarado</t>
  </si>
  <si>
    <t xml:space="preserve"> Espíndola  </t>
  </si>
  <si>
    <t>Martha Rosa</t>
  </si>
  <si>
    <t>Alvarez</t>
  </si>
  <si>
    <t xml:space="preserve"> Martínez </t>
  </si>
  <si>
    <t>Zurisadai</t>
  </si>
  <si>
    <t>Arano</t>
  </si>
  <si>
    <t xml:space="preserve"> Rivera</t>
  </si>
  <si>
    <t>Tania Monserrat</t>
  </si>
  <si>
    <t>Bañuelos</t>
  </si>
  <si>
    <t xml:space="preserve"> Murillo</t>
  </si>
  <si>
    <t>Shaila</t>
  </si>
  <si>
    <t>Barradas</t>
  </si>
  <si>
    <t xml:space="preserve"> Santiago </t>
  </si>
  <si>
    <t>Brenda</t>
  </si>
  <si>
    <t>Bernaldez</t>
  </si>
  <si>
    <t xml:space="preserve"> Ruíz </t>
  </si>
  <si>
    <t>Karla Berenice</t>
  </si>
  <si>
    <t>Cano</t>
  </si>
  <si>
    <t xml:space="preserve"> Garcia</t>
  </si>
  <si>
    <t>M</t>
  </si>
  <si>
    <t>Rogelio</t>
  </si>
  <si>
    <t>Cervantes</t>
  </si>
  <si>
    <t xml:space="preserve"> Moreno</t>
  </si>
  <si>
    <t>Ricardo</t>
  </si>
  <si>
    <t>Chávez</t>
  </si>
  <si>
    <t xml:space="preserve"> Rebolledo </t>
  </si>
  <si>
    <t>Jonathan</t>
  </si>
  <si>
    <t>Covarrubias</t>
  </si>
  <si>
    <t xml:space="preserve"> Sustaita </t>
  </si>
  <si>
    <t>Miguel</t>
  </si>
  <si>
    <t>Dionicio</t>
  </si>
  <si>
    <t xml:space="preserve"> Luna </t>
  </si>
  <si>
    <t>Ana Norely</t>
  </si>
  <si>
    <t>Flores</t>
  </si>
  <si>
    <t xml:space="preserve"> Robles </t>
  </si>
  <si>
    <t>José Manuel</t>
  </si>
  <si>
    <t>Franco</t>
  </si>
  <si>
    <t xml:space="preserve"> González</t>
  </si>
  <si>
    <t>Rosa Isela</t>
  </si>
  <si>
    <t>Gallegos</t>
  </si>
  <si>
    <t xml:space="preserve"> Orozco </t>
  </si>
  <si>
    <t>Susana</t>
  </si>
  <si>
    <t>Garza</t>
  </si>
  <si>
    <t xml:space="preserve">León </t>
  </si>
  <si>
    <t>Ana</t>
  </si>
  <si>
    <t>Gómez Gallardo</t>
  </si>
  <si>
    <t xml:space="preserve"> Aguilar </t>
  </si>
  <si>
    <t>Juan Manuel</t>
  </si>
  <si>
    <t>González</t>
  </si>
  <si>
    <t xml:space="preserve">Barajas </t>
  </si>
  <si>
    <t>Gerardo</t>
  </si>
  <si>
    <t xml:space="preserve">Flores </t>
  </si>
  <si>
    <t xml:space="preserve">Garduño </t>
  </si>
  <si>
    <t>Ana Paula</t>
  </si>
  <si>
    <t xml:space="preserve">Gout </t>
  </si>
  <si>
    <t xml:space="preserve">Martinez de Velasco </t>
  </si>
  <si>
    <t>Luis Manuel</t>
  </si>
  <si>
    <t>Guerrero</t>
  </si>
  <si>
    <t xml:space="preserve"> Alcantara </t>
  </si>
  <si>
    <t>Hernández</t>
  </si>
  <si>
    <t xml:space="preserve"> Jiménez  </t>
  </si>
  <si>
    <t>Estela</t>
  </si>
  <si>
    <t>Herrera</t>
  </si>
  <si>
    <t xml:space="preserve"> González </t>
  </si>
  <si>
    <t>Margaux Andree Berdardette</t>
  </si>
  <si>
    <t>Jacquemin</t>
  </si>
  <si>
    <t>Rosa</t>
  </si>
  <si>
    <t>Juarez</t>
  </si>
  <si>
    <t xml:space="preserve"> Pinzon </t>
  </si>
  <si>
    <t>Karen Alejandra</t>
  </si>
  <si>
    <t>Lara</t>
  </si>
  <si>
    <t xml:space="preserve"> Paz</t>
  </si>
  <si>
    <t>Blanca Elena</t>
  </si>
  <si>
    <t xml:space="preserve">Leiva </t>
  </si>
  <si>
    <t xml:space="preserve">López </t>
  </si>
  <si>
    <t>Josue</t>
  </si>
  <si>
    <t>León</t>
  </si>
  <si>
    <t xml:space="preserve">Morales </t>
  </si>
  <si>
    <t>Tania Alejandra</t>
  </si>
  <si>
    <t>Lopez Conde</t>
  </si>
  <si>
    <t xml:space="preserve">Cervantes </t>
  </si>
  <si>
    <t xml:space="preserve">Jose Alfredo </t>
  </si>
  <si>
    <t>López</t>
  </si>
  <si>
    <t>Madrigal</t>
  </si>
  <si>
    <t xml:space="preserve">Katya del Rocío </t>
  </si>
  <si>
    <t xml:space="preserve">Ramírez </t>
  </si>
  <si>
    <t>Adela</t>
  </si>
  <si>
    <t xml:space="preserve">Marín </t>
  </si>
  <si>
    <t xml:space="preserve">Castillo </t>
  </si>
  <si>
    <t>Ismael</t>
  </si>
  <si>
    <t xml:space="preserve">Martínez </t>
  </si>
  <si>
    <t xml:space="preserve">Gallegos  </t>
  </si>
  <si>
    <t>Samantha Itzel</t>
  </si>
  <si>
    <t>Martinez</t>
  </si>
  <si>
    <t xml:space="preserve">Narcizo </t>
  </si>
  <si>
    <t>Dulce Nelida</t>
  </si>
  <si>
    <t xml:space="preserve">Ruvalcaba </t>
  </si>
  <si>
    <t>Manuel Alejandro</t>
  </si>
  <si>
    <t>Monroy</t>
  </si>
  <si>
    <t xml:space="preserve">Cruz </t>
  </si>
  <si>
    <t>Ethel Edith</t>
  </si>
  <si>
    <t>Montoya</t>
  </si>
  <si>
    <t xml:space="preserve">Crespo </t>
  </si>
  <si>
    <t>Sergio Alberto</t>
  </si>
  <si>
    <t>Moreno</t>
  </si>
  <si>
    <t>Neri</t>
  </si>
  <si>
    <t xml:space="preserve">Vázquez </t>
  </si>
  <si>
    <t>Stephany</t>
  </si>
  <si>
    <t xml:space="preserve">Peniche </t>
  </si>
  <si>
    <t xml:space="preserve">Ake </t>
  </si>
  <si>
    <t>Andrés</t>
  </si>
  <si>
    <t>Peña</t>
  </si>
  <si>
    <t xml:space="preserve">Peralta </t>
  </si>
  <si>
    <t>Francisco Javier</t>
  </si>
  <si>
    <t>Perez</t>
  </si>
  <si>
    <t xml:space="preserve"> Gaspar </t>
  </si>
  <si>
    <t xml:space="preserve">Mariana </t>
  </si>
  <si>
    <t>Ramírez</t>
  </si>
  <si>
    <t xml:space="preserve"> Castillo </t>
  </si>
  <si>
    <t>Ángel Manuel</t>
  </si>
  <si>
    <t xml:space="preserve">Contreras </t>
  </si>
  <si>
    <t xml:space="preserve">Elias Trinidad </t>
  </si>
  <si>
    <t xml:space="preserve">Ramos </t>
  </si>
  <si>
    <t xml:space="preserve">Razo </t>
  </si>
  <si>
    <t>Nayeli Melisa</t>
  </si>
  <si>
    <t xml:space="preserve">Rodriguez </t>
  </si>
  <si>
    <t xml:space="preserve">Leonardo </t>
  </si>
  <si>
    <t>Sarai</t>
  </si>
  <si>
    <t xml:space="preserve">Rosas </t>
  </si>
  <si>
    <t xml:space="preserve">Trujillo </t>
  </si>
  <si>
    <t>Jesús Geovanni </t>
  </si>
  <si>
    <t xml:space="preserve">Mota </t>
  </si>
  <si>
    <t>Jose Maria</t>
  </si>
  <si>
    <t xml:space="preserve">Sandoval </t>
  </si>
  <si>
    <t>Torres</t>
  </si>
  <si>
    <t xml:space="preserve">María del Carmen </t>
  </si>
  <si>
    <t>Tamayo</t>
  </si>
  <si>
    <t xml:space="preserve"> Sánchez Mejorada </t>
  </si>
  <si>
    <t>Elias Ebeth</t>
  </si>
  <si>
    <t>Teco</t>
  </si>
  <si>
    <t xml:space="preserve"> Sánchez</t>
  </si>
  <si>
    <t>María Alejandra</t>
  </si>
  <si>
    <t xml:space="preserve">Torres </t>
  </si>
  <si>
    <t>Sandoval</t>
  </si>
  <si>
    <t xml:space="preserve">María del Pilar            </t>
  </si>
  <si>
    <t>Velez</t>
  </si>
  <si>
    <t xml:space="preserve"> Jimenez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</si>
</sst>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/mm/yyyy"/>
    <numFmt numFmtId="165" formatCode="d/m/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  <font>
      <sz val="11"/>
      <color theme="1"/>
      <name val="Arial Narrow"/>
      <family val="2"/>
    </font>
    <font>
      <sz val="10"/>
      <color theme="1"/>
      <name val="Calibri Light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Microsoft Sans Serif"/>
      <family val="2"/>
    </font>
    <font>
      <sz val="10"/>
      <color theme="1"/>
      <name val="Franklin Gothic Book"/>
      <family val="2"/>
    </font>
    <font>
      <sz val="10"/>
      <color rgb="FF000000"/>
      <name val="Franklin Gothic Book"/>
      <family val="2"/>
    </font>
    <font>
      <u val="singleAccounting"/>
      <sz val="8"/>
      <name val="Verdena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208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  <xf numFmtId="0" fontId="7" fillId="0" borderId="0"/>
    <xf numFmtId="0" fontId="9" fillId="0" borderId="0"/>
    <xf numFmtId="0" fontId="11" fillId="0" borderId="0"/>
    <xf numFmtId="0" fontId="9" fillId="0" borderId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4" fontId="7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  <xf numFmtId="43" fontId="5" fillId="0" borderId="0" xfId="1" applyFont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8" fillId="3" borderId="2" xfId="7" applyNumberFormat="1" applyFont="1" applyFill="1" applyBorder="1" applyAlignment="1">
      <alignment horizontal="center" vertical="center" wrapText="1"/>
    </xf>
    <xf numFmtId="3" fontId="8" fillId="3" borderId="3" xfId="7" applyNumberFormat="1" applyFont="1" applyFill="1" applyBorder="1" applyAlignment="1">
      <alignment horizontal="center" vertical="center" wrapText="1"/>
    </xf>
    <xf numFmtId="0" fontId="9" fillId="0" borderId="4" xfId="7" applyBorder="1" applyAlignment="1">
      <alignment horizontal="center" wrapText="1"/>
    </xf>
    <xf numFmtId="0" fontId="9" fillId="4" borderId="5" xfId="7" applyFill="1" applyBorder="1" applyAlignment="1">
      <alignment horizontal="center" vertical="center" wrapText="1"/>
    </xf>
    <xf numFmtId="0" fontId="10" fillId="0" borderId="5" xfId="7" applyFont="1" applyBorder="1" applyAlignment="1">
      <alignment horizontal="center" wrapText="1"/>
    </xf>
    <xf numFmtId="0" fontId="10" fillId="0" borderId="5" xfId="7" applyFont="1" applyBorder="1" applyAlignment="1">
      <alignment wrapText="1"/>
    </xf>
    <xf numFmtId="0" fontId="9" fillId="0" borderId="5" xfId="7" applyBorder="1" applyAlignment="1">
      <alignment wrapText="1"/>
    </xf>
    <xf numFmtId="0" fontId="12" fillId="0" borderId="5" xfId="6" applyFont="1" applyBorder="1"/>
    <xf numFmtId="0" fontId="12" fillId="0" borderId="5" xfId="6" applyFont="1" applyBorder="1" applyAlignment="1">
      <alignment horizontal="left"/>
    </xf>
    <xf numFmtId="164" fontId="12" fillId="0" borderId="5" xfId="6" applyNumberFormat="1" applyFont="1" applyFill="1" applyBorder="1" applyAlignment="1">
      <alignment horizontal="center"/>
    </xf>
    <xf numFmtId="14" fontId="12" fillId="0" borderId="5" xfId="6" applyNumberFormat="1" applyFont="1" applyFill="1" applyBorder="1" applyAlignment="1">
      <alignment horizontal="center" vertical="center"/>
    </xf>
    <xf numFmtId="14" fontId="13" fillId="0" borderId="5" xfId="6" applyNumberFormat="1" applyFont="1" applyFill="1" applyBorder="1" applyAlignment="1">
      <alignment horizontal="center" vertical="center" wrapText="1"/>
    </xf>
    <xf numFmtId="0" fontId="9" fillId="0" borderId="8" xfId="7" applyBorder="1" applyAlignment="1">
      <alignment horizontal="center" wrapText="1"/>
    </xf>
    <xf numFmtId="164" fontId="12" fillId="0" borderId="7" xfId="6" applyNumberFormat="1" applyFont="1" applyFill="1" applyBorder="1" applyAlignment="1">
      <alignment horizontal="center"/>
    </xf>
    <xf numFmtId="0" fontId="9" fillId="4" borderId="7" xfId="7" applyFill="1" applyBorder="1" applyAlignment="1">
      <alignment horizontal="center" vertical="center" wrapText="1"/>
    </xf>
    <xf numFmtId="0" fontId="9" fillId="0" borderId="7" xfId="7" applyBorder="1" applyAlignment="1">
      <alignment wrapText="1"/>
    </xf>
    <xf numFmtId="0" fontId="12" fillId="0" borderId="7" xfId="6" applyFont="1" applyBorder="1" applyAlignment="1">
      <alignment horizontal="left"/>
    </xf>
    <xf numFmtId="0" fontId="9" fillId="0" borderId="5" xfId="7" applyBorder="1"/>
    <xf numFmtId="14" fontId="12" fillId="0" borderId="5" xfId="6" applyNumberFormat="1" applyFont="1" applyBorder="1" applyAlignment="1">
      <alignment horizontal="center"/>
    </xf>
    <xf numFmtId="165" fontId="12" fillId="0" borderId="5" xfId="6" applyNumberFormat="1" applyFont="1" applyFill="1" applyBorder="1" applyAlignment="1">
      <alignment horizontal="center"/>
    </xf>
    <xf numFmtId="0" fontId="9" fillId="4" borderId="5" xfId="7" applyFill="1" applyBorder="1" applyAlignment="1">
      <alignment horizontal="center"/>
    </xf>
    <xf numFmtId="43" fontId="10" fillId="0" borderId="6" xfId="10" applyFont="1" applyBorder="1" applyAlignment="1">
      <alignment horizontal="right" wrapText="1"/>
    </xf>
    <xf numFmtId="43" fontId="0" fillId="0" borderId="0" xfId="1" applyFont="1"/>
    <xf numFmtId="43" fontId="0" fillId="0" borderId="0" xfId="0" applyNumberFormat="1"/>
    <xf numFmtId="43" fontId="14" fillId="0" borderId="0" xfId="1" applyFont="1"/>
  </cellXfs>
  <cellStyles count="14">
    <cellStyle name="Millares" xfId="1" builtinId="3"/>
    <cellStyle name="Millares 2" xfId="3"/>
    <cellStyle name="Millares 3" xfId="10"/>
    <cellStyle name="Moneda 2" xfId="13"/>
    <cellStyle name="Normal" xfId="0" builtinId="0"/>
    <cellStyle name="Normal 2" xfId="2"/>
    <cellStyle name="Normal 2 2" xfId="12"/>
    <cellStyle name="Normal 3" xfId="5"/>
    <cellStyle name="Normal 3 2" xfId="11"/>
    <cellStyle name="Normal 4" xfId="6"/>
    <cellStyle name="Normal 5" xfId="9"/>
    <cellStyle name="Normal 6 2" xfId="7"/>
    <cellStyle name="Normal 8" xfId="8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F9XgiAhl5k5MV2g3Ye3g5EDTk--4RYnG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3" workbookViewId="0">
      <selection activeCell="G52" sqref="G52"/>
    </sheetView>
  </sheetViews>
  <sheetFormatPr baseColWidth="10" defaultRowHeight="15"/>
  <cols>
    <col min="2" max="2" width="32.7109375" bestFit="1" customWidth="1"/>
    <col min="4" max="4" width="11.42578125" style="1"/>
  </cols>
  <sheetData>
    <row r="1" spans="1:8">
      <c r="A1" s="2" t="s">
        <v>0</v>
      </c>
      <c r="B1" s="2" t="s">
        <v>1</v>
      </c>
      <c r="C1" s="2" t="s">
        <v>2</v>
      </c>
      <c r="D1" s="2" t="s">
        <v>56</v>
      </c>
      <c r="E1" s="2" t="s">
        <v>55</v>
      </c>
    </row>
    <row r="2" spans="1:8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  <c r="G2" s="4"/>
      <c r="H2" s="4"/>
    </row>
    <row r="3" spans="1:8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  <c r="G3" s="4"/>
      <c r="H3" s="4"/>
    </row>
    <row r="4" spans="1:8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  <c r="G4" s="4"/>
      <c r="H4" s="4"/>
    </row>
    <row r="5" spans="1:8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  <c r="G5" s="4"/>
      <c r="H5" s="4"/>
    </row>
    <row r="6" spans="1:8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  <c r="G6" s="4"/>
      <c r="H6" s="4"/>
    </row>
    <row r="7" spans="1:8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  <c r="G7" s="4"/>
      <c r="H7" s="4"/>
    </row>
    <row r="8" spans="1:8">
      <c r="A8" s="2">
        <v>11</v>
      </c>
      <c r="B8" s="2" t="s">
        <v>9</v>
      </c>
      <c r="C8" s="5">
        <v>82484.98</v>
      </c>
      <c r="D8" s="5">
        <v>1500</v>
      </c>
      <c r="E8" s="6">
        <v>43132</v>
      </c>
      <c r="G8" s="4"/>
      <c r="H8" s="4"/>
    </row>
    <row r="9" spans="1:8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  <c r="G9" s="4"/>
      <c r="H9" s="4"/>
    </row>
    <row r="10" spans="1:8">
      <c r="A10" s="2">
        <v>13</v>
      </c>
      <c r="B10" s="2" t="s">
        <v>11</v>
      </c>
      <c r="C10" s="5">
        <v>21719.58</v>
      </c>
      <c r="D10" s="5">
        <v>1086</v>
      </c>
      <c r="E10" s="6">
        <v>43710</v>
      </c>
      <c r="G10" s="4"/>
      <c r="H10" s="4"/>
    </row>
    <row r="11" spans="1:8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  <c r="G11" s="4"/>
      <c r="H11" s="4"/>
    </row>
    <row r="12" spans="1:8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  <c r="G12" s="4"/>
      <c r="H12" s="4"/>
    </row>
    <row r="13" spans="1:8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  <c r="G13" s="4"/>
      <c r="H13" s="4"/>
    </row>
    <row r="14" spans="1:8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  <c r="G14" s="4"/>
      <c r="H14" s="4"/>
    </row>
    <row r="15" spans="1:8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  <c r="G15" s="4"/>
      <c r="H15" s="4"/>
    </row>
    <row r="16" spans="1:8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  <c r="G16" s="4"/>
      <c r="H16" s="4"/>
    </row>
    <row r="17" spans="1:8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  <c r="G17" s="4"/>
      <c r="H17" s="4"/>
    </row>
    <row r="18" spans="1:8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  <c r="G18" s="4"/>
      <c r="H18" s="4"/>
    </row>
    <row r="19" spans="1:8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  <c r="G19" s="4"/>
      <c r="H19" s="4"/>
    </row>
    <row r="20" spans="1:8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  <c r="G20" s="4"/>
      <c r="H20" s="4"/>
    </row>
    <row r="21" spans="1:8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  <c r="G21" s="4"/>
      <c r="H21" s="4"/>
    </row>
    <row r="22" spans="1:8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  <c r="G22" s="4"/>
      <c r="H22" s="4"/>
    </row>
    <row r="23" spans="1:8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  <c r="G23" s="4"/>
      <c r="H23" s="4"/>
    </row>
    <row r="24" spans="1:8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  <c r="G24" s="4"/>
      <c r="H24" s="4"/>
    </row>
    <row r="25" spans="1:8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  <c r="G25" s="4"/>
      <c r="H25" s="4"/>
    </row>
    <row r="26" spans="1:8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  <c r="G26" s="4"/>
      <c r="H26" s="4"/>
    </row>
    <row r="27" spans="1:8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  <c r="G27" s="4"/>
      <c r="H27" s="4"/>
    </row>
    <row r="28" spans="1:8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  <c r="G28" s="4"/>
      <c r="H28" s="4"/>
    </row>
    <row r="29" spans="1:8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  <c r="G29" s="4"/>
      <c r="H29" s="4"/>
    </row>
    <row r="30" spans="1:8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  <c r="G30" s="4"/>
      <c r="H30" s="4"/>
    </row>
    <row r="31" spans="1:8">
      <c r="A31" s="2">
        <v>42</v>
      </c>
      <c r="B31" s="2" t="s">
        <v>32</v>
      </c>
      <c r="C31" s="5">
        <v>29228.38</v>
      </c>
      <c r="D31" s="5">
        <v>1461</v>
      </c>
      <c r="E31" s="6">
        <v>43632</v>
      </c>
      <c r="G31" s="4"/>
      <c r="H31" s="4"/>
    </row>
    <row r="32" spans="1:8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  <c r="G32" s="4"/>
      <c r="H32" s="4"/>
    </row>
    <row r="33" spans="1:8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  <c r="G33" s="4"/>
      <c r="H33" s="4"/>
    </row>
    <row r="34" spans="1:8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  <c r="G34" s="4"/>
      <c r="H34" s="4"/>
    </row>
    <row r="35" spans="1:8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  <c r="G35" s="4"/>
      <c r="H35" s="4"/>
    </row>
    <row r="36" spans="1:8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  <c r="G36" s="4"/>
      <c r="H36" s="4"/>
    </row>
    <row r="37" spans="1:8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  <c r="G37" s="4"/>
      <c r="H37" s="4"/>
    </row>
    <row r="38" spans="1:8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  <c r="G38" s="4"/>
      <c r="H38" s="4"/>
    </row>
    <row r="39" spans="1:8">
      <c r="A39" s="2">
        <v>52</v>
      </c>
      <c r="B39" s="2" t="s">
        <v>40</v>
      </c>
      <c r="C39" s="5">
        <v>25442.68</v>
      </c>
      <c r="D39" s="5">
        <v>1272</v>
      </c>
      <c r="E39" s="6">
        <v>44075</v>
      </c>
      <c r="G39" s="4"/>
      <c r="H39" s="4"/>
    </row>
    <row r="40" spans="1:8">
      <c r="A40" s="2">
        <v>53</v>
      </c>
      <c r="B40" s="2" t="s">
        <v>41</v>
      </c>
      <c r="C40" s="5">
        <v>29225.34</v>
      </c>
      <c r="D40" s="5">
        <v>1461</v>
      </c>
      <c r="E40" s="6">
        <v>44440</v>
      </c>
      <c r="G40" s="4"/>
      <c r="H40" s="4"/>
    </row>
    <row r="41" spans="1:8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  <c r="G41" s="4"/>
      <c r="H41" s="4"/>
    </row>
    <row r="42" spans="1:8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  <c r="G42" s="4"/>
      <c r="H42" s="4"/>
    </row>
    <row r="43" spans="1:8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  <c r="G43" s="4"/>
      <c r="H43" s="4"/>
    </row>
    <row r="44" spans="1:8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  <c r="G44" s="4"/>
      <c r="H44" s="4"/>
    </row>
    <row r="45" spans="1:8">
      <c r="A45" s="2">
        <v>59</v>
      </c>
      <c r="B45" s="2" t="s">
        <v>46</v>
      </c>
      <c r="C45" s="5">
        <v>5255.24</v>
      </c>
      <c r="D45" s="5">
        <v>263</v>
      </c>
      <c r="E45" s="6">
        <v>44621</v>
      </c>
      <c r="G45" s="4"/>
      <c r="H45" s="4"/>
    </row>
    <row r="46" spans="1:8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  <c r="G46" s="4"/>
      <c r="H46" s="4"/>
    </row>
    <row r="47" spans="1:8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  <c r="G47" s="4"/>
      <c r="H47" s="4"/>
    </row>
    <row r="48" spans="1:8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  <c r="G48" s="4"/>
      <c r="H48" s="4"/>
    </row>
    <row r="49" spans="1:8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  <c r="G49" s="4"/>
      <c r="H49" s="4"/>
    </row>
    <row r="50" spans="1:8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  <c r="G50" s="4"/>
      <c r="H50" s="4"/>
    </row>
    <row r="51" spans="1:8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  <c r="G51" s="4"/>
      <c r="H51" s="4"/>
    </row>
    <row r="52" spans="1:8" ht="16.5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  <c r="G52" s="35"/>
      <c r="H52" s="4"/>
    </row>
    <row r="53" spans="1:8">
      <c r="A53" s="2">
        <v>67</v>
      </c>
      <c r="B53" s="2" t="s">
        <v>54</v>
      </c>
      <c r="C53" s="5">
        <v>21717.75</v>
      </c>
      <c r="D53" s="5">
        <v>1086</v>
      </c>
      <c r="E53" s="6">
        <v>44795</v>
      </c>
      <c r="G53" s="4"/>
      <c r="H53" s="4"/>
    </row>
    <row r="54" spans="1:8">
      <c r="A54" s="2">
        <v>68</v>
      </c>
      <c r="B54" s="2" t="s">
        <v>57</v>
      </c>
      <c r="C54" s="5">
        <v>18616.36</v>
      </c>
      <c r="D54" s="5">
        <v>931</v>
      </c>
      <c r="E54" s="6">
        <v>44823</v>
      </c>
      <c r="G54" s="4"/>
      <c r="H54" s="4"/>
    </row>
    <row r="55" spans="1:8">
      <c r="A55" s="2">
        <v>69</v>
      </c>
      <c r="B55" s="2" t="s">
        <v>60</v>
      </c>
      <c r="C55" s="5">
        <v>31887.1</v>
      </c>
      <c r="D55" s="5">
        <v>1500</v>
      </c>
      <c r="E55" s="6">
        <v>44896</v>
      </c>
      <c r="G55" s="4"/>
      <c r="H5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baseColWidth="10" defaultRowHeight="16.5"/>
  <cols>
    <col min="1" max="1" width="17.140625" style="8" bestFit="1" customWidth="1"/>
    <col min="2" max="16384" width="11.42578125" style="8"/>
  </cols>
  <sheetData>
    <row r="1" spans="1:4">
      <c r="B1" s="7"/>
      <c r="C1" s="7"/>
      <c r="D1" s="7"/>
    </row>
    <row r="3" spans="1:4">
      <c r="A3" s="7" t="s">
        <v>58</v>
      </c>
      <c r="B3" s="7">
        <v>27000</v>
      </c>
    </row>
    <row r="4" spans="1:4">
      <c r="A4" s="7" t="s">
        <v>56</v>
      </c>
      <c r="B4" s="9">
        <f>INT(B3*0.0476)</f>
        <v>1285</v>
      </c>
      <c r="D4" s="8">
        <f>1084/0.05</f>
        <v>21680</v>
      </c>
    </row>
    <row r="5" spans="1:4">
      <c r="A5" s="7" t="s">
        <v>59</v>
      </c>
      <c r="B5" s="9">
        <f>B3-B4</f>
        <v>25715</v>
      </c>
    </row>
    <row r="7" spans="1:4">
      <c r="B7" s="8">
        <v>29228.38</v>
      </c>
    </row>
    <row r="8" spans="1:4">
      <c r="B8" s="8">
        <f>B7*0.05</f>
        <v>1461.4190000000001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workbookViewId="0">
      <selection activeCell="E9" sqref="E9"/>
    </sheetView>
  </sheetViews>
  <sheetFormatPr baseColWidth="10" defaultRowHeight="12.75"/>
  <cols>
    <col min="1" max="8" width="11.42578125" style="10"/>
    <col min="9" max="9" width="29.140625" style="10" bestFit="1" customWidth="1"/>
    <col min="10" max="16384" width="11.42578125" style="10"/>
  </cols>
  <sheetData>
    <row r="3" spans="3:5">
      <c r="C3" s="10" t="s">
        <v>107</v>
      </c>
      <c r="E3" s="10" t="str">
        <f t="shared" ref="E3:E58" si="0">"MD "&amp;C3</f>
        <v>MD Adela_Marin_Castillo_-3437</v>
      </c>
    </row>
    <row r="4" spans="3:5">
      <c r="C4" s="10" t="s">
        <v>119</v>
      </c>
      <c r="E4" s="10" t="str">
        <f t="shared" si="0"/>
        <v>MD Ana_Gomez_Gallardo_Aguilar_-0538-4646</v>
      </c>
    </row>
    <row r="5" spans="3:5">
      <c r="C5" s="10" t="s">
        <v>73</v>
      </c>
      <c r="E5" s="10" t="str">
        <f t="shared" si="0"/>
        <v>MD Ana_Norely_Flores_Robles_-2744</v>
      </c>
    </row>
    <row r="6" spans="3:5">
      <c r="C6" s="10" t="s">
        <v>108</v>
      </c>
      <c r="E6" s="10" t="str">
        <f t="shared" si="0"/>
        <v>MD Ana_Paula_Gout_Martinez_de_Velasco_-2769</v>
      </c>
    </row>
    <row r="7" spans="3:5">
      <c r="C7" s="10" t="s">
        <v>102</v>
      </c>
      <c r="E7" s="10" t="str">
        <f t="shared" si="0"/>
        <v>MD Andres_Pena_Peralta_-4620-5436</v>
      </c>
    </row>
    <row r="8" spans="3:5">
      <c r="C8" s="10" t="s">
        <v>74</v>
      </c>
      <c r="E8" s="10" t="str">
        <f t="shared" si="0"/>
        <v>MD Angel_Manuel_Ramirez_Contreras_-3429</v>
      </c>
    </row>
    <row r="9" spans="3:5">
      <c r="C9" s="10" t="s">
        <v>120</v>
      </c>
      <c r="E9" s="10" t="str">
        <f t="shared" si="0"/>
        <v>MD Blanca_Elena_Leiva_Lopez_-4881</v>
      </c>
    </row>
    <row r="10" spans="3:5">
      <c r="C10" s="10" t="s">
        <v>75</v>
      </c>
      <c r="E10" s="10" t="str">
        <f t="shared" si="0"/>
        <v>MD Brenda_Bernaldez_Ruiz_-2629</v>
      </c>
    </row>
    <row r="11" spans="3:5">
      <c r="C11" s="10" t="s">
        <v>103</v>
      </c>
      <c r="E11" s="10" t="str">
        <f t="shared" si="0"/>
        <v>MD Brenda_Hernandez_Jimenez_-3332</v>
      </c>
    </row>
    <row r="12" spans="3:5">
      <c r="C12" s="10" t="s">
        <v>76</v>
      </c>
      <c r="E12" s="10" t="str">
        <f t="shared" si="0"/>
        <v>MD Dulce_Nelida_Martinez_Ruvalcaba_-0983</v>
      </c>
    </row>
    <row r="13" spans="3:5">
      <c r="C13" s="10" t="s">
        <v>93</v>
      </c>
      <c r="E13" s="10" t="str">
        <f t="shared" si="0"/>
        <v>MD Elias_Ebeth_Teco_Sanchez_-7818</v>
      </c>
    </row>
    <row r="14" spans="3:5">
      <c r="C14" s="10" t="s">
        <v>109</v>
      </c>
      <c r="E14" s="10" t="str">
        <f t="shared" si="0"/>
        <v>MD Elias_Trinidad_Ramos_Razo_-3627</v>
      </c>
    </row>
    <row r="15" spans="3:5">
      <c r="C15" s="10" t="s">
        <v>94</v>
      </c>
      <c r="E15" s="10" t="str">
        <f t="shared" si="0"/>
        <v>MD Estela_Herrera_Gonzalez_-0187-3537</v>
      </c>
    </row>
    <row r="16" spans="3:5">
      <c r="C16" s="10" t="s">
        <v>77</v>
      </c>
      <c r="E16" s="10" t="str">
        <f t="shared" si="0"/>
        <v>MD Ethel_Edith_Montoya_Crespo_-3593</v>
      </c>
    </row>
    <row r="17" spans="3:5">
      <c r="C17" s="10" t="s">
        <v>104</v>
      </c>
      <c r="E17" s="10" t="str">
        <f t="shared" si="0"/>
        <v>MD Francisco_Perez_Gaspar_-3643</v>
      </c>
    </row>
    <row r="18" spans="3:5">
      <c r="C18" s="10" t="s">
        <v>95</v>
      </c>
      <c r="E18" s="10" t="str">
        <f t="shared" si="0"/>
        <v>MD Gerardo_Gonzalez_Flores</v>
      </c>
    </row>
    <row r="19" spans="3:5">
      <c r="C19" s="10" t="s">
        <v>78</v>
      </c>
      <c r="E19" s="10" t="str">
        <f t="shared" si="0"/>
        <v>MD Ismael_Martinez_Gallegos_-1757</v>
      </c>
    </row>
    <row r="20" spans="3:5">
      <c r="C20" s="10" t="s">
        <v>127</v>
      </c>
      <c r="E20" s="10" t="str">
        <f t="shared" si="0"/>
        <v>MD Jesus_Ruvalcaba_Mota_-5077</v>
      </c>
    </row>
    <row r="21" spans="3:5">
      <c r="C21" s="10" t="s">
        <v>79</v>
      </c>
      <c r="E21" s="10" t="str">
        <f t="shared" si="0"/>
        <v>MD Jonathan_Covarrubias_Sustaita_-2694</v>
      </c>
    </row>
    <row r="22" spans="3:5">
      <c r="C22" s="10" t="s">
        <v>121</v>
      </c>
      <c r="E22" s="10" t="str">
        <f t="shared" si="0"/>
        <v>MD Jose_Alfredo_Lopez_Madrigal_-3695</v>
      </c>
    </row>
    <row r="23" spans="3:5">
      <c r="C23" s="10" t="s">
        <v>105</v>
      </c>
      <c r="E23" s="10" t="str">
        <f t="shared" si="0"/>
        <v>MD Jose_Manuel_Franco_Gonzalez_-2678</v>
      </c>
    </row>
    <row r="24" spans="3:5">
      <c r="C24" s="10" t="s">
        <v>110</v>
      </c>
      <c r="E24" s="10" t="str">
        <f t="shared" si="0"/>
        <v>MD Jose_Maria_Sandoval_Torres_-3668</v>
      </c>
    </row>
    <row r="25" spans="3:5">
      <c r="C25" s="10" t="s">
        <v>128</v>
      </c>
      <c r="E25" s="10" t="str">
        <f t="shared" si="0"/>
        <v>MD Josue_Leon_Morales_-2652</v>
      </c>
    </row>
    <row r="26" spans="3:5">
      <c r="C26" s="10" t="s">
        <v>96</v>
      </c>
      <c r="E26" s="10" t="str">
        <f t="shared" si="0"/>
        <v>MD Juan_Gonzalez_Barajas_-0513</v>
      </c>
    </row>
    <row r="27" spans="3:5">
      <c r="C27" s="10" t="s">
        <v>97</v>
      </c>
      <c r="E27" s="10" t="str">
        <f t="shared" si="0"/>
        <v>MD Juan_Gonzalez_Barajas_-0553</v>
      </c>
    </row>
    <row r="28" spans="3:5">
      <c r="C28" s="10" t="s">
        <v>98</v>
      </c>
      <c r="E28" s="10" t="str">
        <f t="shared" si="0"/>
        <v>MD Juan_Gonzalez_Barajas_-0626</v>
      </c>
    </row>
    <row r="29" spans="3:5">
      <c r="C29" s="10" t="s">
        <v>99</v>
      </c>
      <c r="E29" s="10" t="str">
        <f t="shared" si="0"/>
        <v>MD Juan_Gonzalez_Barajas_-7220</v>
      </c>
    </row>
    <row r="30" spans="3:5">
      <c r="C30" s="10" t="s">
        <v>80</v>
      </c>
      <c r="E30" s="10" t="str">
        <f t="shared" si="0"/>
        <v>MD Karen_Alejandra_Lara_Paz</v>
      </c>
    </row>
    <row r="31" spans="3:5">
      <c r="C31" s="10" t="s">
        <v>111</v>
      </c>
      <c r="E31" s="10" t="str">
        <f t="shared" si="0"/>
        <v>MD Karla_Cano_Garcia_-4437-9079</v>
      </c>
    </row>
    <row r="32" spans="3:5">
      <c r="C32" s="10" t="s">
        <v>122</v>
      </c>
      <c r="E32" s="10" t="str">
        <f t="shared" si="0"/>
        <v>MD Katya_del_Rocio_Lopez_Ramirez_-7573</v>
      </c>
    </row>
    <row r="33" spans="3:5">
      <c r="C33" s="10" t="s">
        <v>81</v>
      </c>
      <c r="E33" s="10" t="str">
        <f t="shared" si="0"/>
        <v>MD Luis_Manuel_Guerrero_Alcantara</v>
      </c>
    </row>
    <row r="34" spans="3:5">
      <c r="C34" s="10" t="s">
        <v>82</v>
      </c>
      <c r="E34" s="10" t="str">
        <f t="shared" si="0"/>
        <v>MD Manuel_Alejandro_Monroy_Cruz_-3460</v>
      </c>
    </row>
    <row r="35" spans="3:5">
      <c r="C35" s="10" t="s">
        <v>83</v>
      </c>
      <c r="E35" s="10" t="str">
        <f t="shared" si="0"/>
        <v>MD Margaux_Andree_B_Jacquemin_X_-7651</v>
      </c>
    </row>
    <row r="36" spans="3:5">
      <c r="C36" s="10" t="s">
        <v>112</v>
      </c>
      <c r="E36" s="10" t="str">
        <f t="shared" si="0"/>
        <v>MD Maria_Alejandra_Torres_Sandoval_-7826</v>
      </c>
    </row>
    <row r="37" spans="3:5">
      <c r="C37" s="10" t="s">
        <v>113</v>
      </c>
      <c r="E37" s="10" t="str">
        <f t="shared" si="0"/>
        <v>MD Maria_del_Pilar_Velez_Jimenez_-3635</v>
      </c>
    </row>
    <row r="38" spans="3:5">
      <c r="C38" s="10" t="s">
        <v>114</v>
      </c>
      <c r="E38" s="10" t="str">
        <f t="shared" si="0"/>
        <v>MD Maria_del_Carmen_Tamayo_Sanchez_Mejorada_</v>
      </c>
    </row>
    <row r="39" spans="3:5">
      <c r="C39" s="10" t="s">
        <v>115</v>
      </c>
      <c r="E39" s="10" t="str">
        <f t="shared" si="0"/>
        <v>MD Mariana_Ramirez_Castillo_-4873</v>
      </c>
    </row>
    <row r="40" spans="3:5">
      <c r="C40" s="10" t="s">
        <v>116</v>
      </c>
      <c r="E40" s="10" t="str">
        <f t="shared" si="0"/>
        <v>MD Martha_Rosa_Alvarez_Martinez_-4824</v>
      </c>
    </row>
    <row r="41" spans="3:5">
      <c r="C41" s="10" t="s">
        <v>84</v>
      </c>
      <c r="E41" s="10" t="str">
        <f t="shared" si="0"/>
        <v>MD Miguel_Dionicio_Luna_-5196</v>
      </c>
    </row>
    <row r="42" spans="3:5">
      <c r="C42" s="10" t="s">
        <v>123</v>
      </c>
      <c r="E42" s="10" t="str">
        <f t="shared" si="0"/>
        <v>MD Monica_Alvarado_Espindola</v>
      </c>
    </row>
    <row r="43" spans="3:5">
      <c r="C43" s="10" t="s">
        <v>124</v>
      </c>
      <c r="E43" s="10" t="str">
        <f t="shared" si="0"/>
        <v>MD Monica_Gonzalez_Garduno_-0512</v>
      </c>
    </row>
    <row r="44" spans="3:5">
      <c r="C44" s="10" t="s">
        <v>85</v>
      </c>
      <c r="E44" s="10" t="str">
        <f t="shared" si="0"/>
        <v>MD Nayeli_Melisa_Rodriguez_Leonardo_-7789</v>
      </c>
    </row>
    <row r="45" spans="3:5">
      <c r="C45" s="10" t="s">
        <v>106</v>
      </c>
      <c r="E45" s="10" t="str">
        <f t="shared" si="0"/>
        <v>MD Ricardo_Chavez_Rebollo_-3111</v>
      </c>
    </row>
    <row r="46" spans="3:5">
      <c r="C46" s="10" t="s">
        <v>100</v>
      </c>
      <c r="E46" s="10" t="str">
        <f t="shared" si="0"/>
        <v>MD Ricardo_Neri_Vazquez_-4633</v>
      </c>
    </row>
    <row r="47" spans="3:5">
      <c r="C47" s="10" t="s">
        <v>86</v>
      </c>
      <c r="E47" s="10" t="str">
        <f t="shared" si="0"/>
        <v>MD Rogelio_Cervantes_Moreno_-2728</v>
      </c>
    </row>
    <row r="48" spans="3:5">
      <c r="C48" s="10" t="s">
        <v>87</v>
      </c>
      <c r="E48" s="10" t="str">
        <f t="shared" si="0"/>
        <v>MD Rosa_Isela_Gallegos_Orozco</v>
      </c>
    </row>
    <row r="49" spans="2:5">
      <c r="C49" s="10" t="s">
        <v>88</v>
      </c>
      <c r="E49" s="10" t="str">
        <f t="shared" si="0"/>
        <v>MD Rosa_Juarez_Pinzon_-376</v>
      </c>
    </row>
    <row r="50" spans="2:5">
      <c r="C50" s="10" t="s">
        <v>117</v>
      </c>
      <c r="E50" s="10" t="str">
        <f t="shared" si="0"/>
        <v>MD Samantha_Martinez_Narcizo_-3445</v>
      </c>
    </row>
    <row r="51" spans="2:5">
      <c r="C51" s="10" t="s">
        <v>118</v>
      </c>
      <c r="E51" s="10" t="str">
        <f t="shared" si="0"/>
        <v>MD Sarai_Rosas_Trujillo_-2637</v>
      </c>
    </row>
    <row r="52" spans="2:5">
      <c r="C52" s="10" t="s">
        <v>101</v>
      </c>
      <c r="E52" s="10" t="str">
        <f t="shared" si="0"/>
        <v>MD Sergio_Moreno_Gonzalez_-2736</v>
      </c>
    </row>
    <row r="53" spans="2:5">
      <c r="C53" s="10" t="s">
        <v>129</v>
      </c>
      <c r="E53" s="10" t="str">
        <f t="shared" si="0"/>
        <v>MD Sergio_Alexis_Bautista_Angeles</v>
      </c>
    </row>
    <row r="54" spans="2:5">
      <c r="C54" s="10" t="s">
        <v>89</v>
      </c>
      <c r="E54" s="10" t="str">
        <f t="shared" si="0"/>
        <v>MD Shaila_Barradas_Santiago</v>
      </c>
    </row>
    <row r="55" spans="2:5">
      <c r="C55" s="10" t="s">
        <v>90</v>
      </c>
      <c r="E55" s="10" t="str">
        <f t="shared" si="0"/>
        <v>MD Stephany_Peniche_Ake_-3403</v>
      </c>
    </row>
    <row r="56" spans="2:5">
      <c r="C56" s="10" t="s">
        <v>125</v>
      </c>
      <c r="E56" s="10" t="str">
        <f t="shared" si="0"/>
        <v>MD Susana_Garza_Leon_-3486</v>
      </c>
    </row>
    <row r="57" spans="2:5">
      <c r="C57" s="10" t="s">
        <v>92</v>
      </c>
      <c r="E57" s="10" t="str">
        <f t="shared" si="0"/>
        <v>MD Tania_Monserrat_Banuelos_Murillo_-4840</v>
      </c>
    </row>
    <row r="58" spans="2:5">
      <c r="C58" s="10" t="s">
        <v>126</v>
      </c>
      <c r="E58" s="10" t="str">
        <f t="shared" si="0"/>
        <v>MD Tania_Alejandra_Lopez_Conde_Cervantes_-3452</v>
      </c>
    </row>
    <row r="59" spans="2:5">
      <c r="C59" s="10" t="s">
        <v>91</v>
      </c>
      <c r="E59" s="10" t="str">
        <f>"MD "&amp;C59</f>
        <v>MD Zurisadai_Arano_Rivera_-3411</v>
      </c>
    </row>
    <row r="60" spans="2:5">
      <c r="B60" s="10">
        <v>1</v>
      </c>
      <c r="C60" s="10" t="s">
        <v>61</v>
      </c>
      <c r="E60" s="10" t="str">
        <f t="shared" ref="E60:E68" si="1">"MD 0"&amp;B60&amp;"_"&amp;C60</f>
        <v>MD 01_Enero</v>
      </c>
    </row>
    <row r="61" spans="2:5">
      <c r="B61" s="10">
        <v>2</v>
      </c>
      <c r="C61" s="10" t="s">
        <v>62</v>
      </c>
      <c r="E61" s="10" t="str">
        <f t="shared" si="1"/>
        <v>MD 02_Febrero</v>
      </c>
    </row>
    <row r="62" spans="2:5">
      <c r="B62" s="10">
        <v>3</v>
      </c>
      <c r="C62" s="10" t="s">
        <v>63</v>
      </c>
      <c r="E62" s="10" t="str">
        <f t="shared" si="1"/>
        <v>MD 03_Marzo</v>
      </c>
    </row>
    <row r="63" spans="2:5">
      <c r="B63" s="10">
        <v>4</v>
      </c>
      <c r="C63" s="10" t="s">
        <v>64</v>
      </c>
      <c r="E63" s="10" t="str">
        <f t="shared" si="1"/>
        <v>MD 04_Abril</v>
      </c>
    </row>
    <row r="64" spans="2:5">
      <c r="B64" s="10">
        <v>5</v>
      </c>
      <c r="C64" s="10" t="s">
        <v>65</v>
      </c>
      <c r="E64" s="10" t="str">
        <f t="shared" si="1"/>
        <v>MD 05_Mayo</v>
      </c>
    </row>
    <row r="65" spans="2:5">
      <c r="B65" s="10">
        <v>6</v>
      </c>
      <c r="C65" s="10" t="s">
        <v>66</v>
      </c>
      <c r="E65" s="10" t="str">
        <f t="shared" si="1"/>
        <v>MD 06_Junio</v>
      </c>
    </row>
    <row r="66" spans="2:5">
      <c r="B66" s="10">
        <v>7</v>
      </c>
      <c r="C66" s="10" t="s">
        <v>67</v>
      </c>
      <c r="E66" s="10" t="str">
        <f t="shared" si="1"/>
        <v>MD 07_Julio</v>
      </c>
    </row>
    <row r="67" spans="2:5">
      <c r="B67" s="10">
        <v>8</v>
      </c>
      <c r="C67" s="10" t="s">
        <v>68</v>
      </c>
      <c r="E67" s="10" t="str">
        <f t="shared" si="1"/>
        <v>MD 08_Agosto</v>
      </c>
    </row>
    <row r="68" spans="2:5">
      <c r="B68" s="10">
        <v>9</v>
      </c>
      <c r="C68" s="10" t="s">
        <v>69</v>
      </c>
      <c r="E68" s="10" t="str">
        <f t="shared" si="1"/>
        <v>MD 09_Septiembre</v>
      </c>
    </row>
    <row r="69" spans="2:5">
      <c r="B69" s="10">
        <v>10</v>
      </c>
      <c r="C69" s="10" t="s">
        <v>70</v>
      </c>
      <c r="E69" s="10" t="str">
        <f>"MD "&amp;B69&amp;"_"&amp;C69</f>
        <v>MD 10_Octubre</v>
      </c>
    </row>
    <row r="70" spans="2:5">
      <c r="B70" s="10">
        <v>11</v>
      </c>
      <c r="C70" s="10" t="s">
        <v>71</v>
      </c>
      <c r="E70" s="10" t="str">
        <f>"MD "&amp;B70&amp;"_"&amp;C70</f>
        <v>MD 11_Noviembre</v>
      </c>
    </row>
    <row r="71" spans="2:5">
      <c r="B71" s="10">
        <v>12</v>
      </c>
      <c r="C71" s="10" t="s">
        <v>72</v>
      </c>
      <c r="E71" s="10" t="str">
        <f>"MD "&amp;B71&amp;"_"&amp;C71</f>
        <v>MD 12_Diciembre</v>
      </c>
    </row>
  </sheetData>
  <sortState ref="I3:I52">
    <sortCondition ref="I3:I5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55"/>
  <sheetViews>
    <sheetView workbookViewId="0">
      <selection activeCell="M1" sqref="M1:N1048576"/>
    </sheetView>
  </sheetViews>
  <sheetFormatPr baseColWidth="10" defaultRowHeight="15"/>
  <cols>
    <col min="4" max="4" width="11.85546875" bestFit="1" customWidth="1"/>
    <col min="10" max="10" width="11.85546875" bestFit="1" customWidth="1"/>
  </cols>
  <sheetData>
    <row r="1" spans="3:14" ht="15.75" thickBot="1"/>
    <row r="2" spans="3:14" ht="25.5">
      <c r="C2" s="11" t="s">
        <v>130</v>
      </c>
      <c r="D2" s="12" t="s">
        <v>131</v>
      </c>
      <c r="E2" s="12" t="s">
        <v>132</v>
      </c>
      <c r="F2" s="12" t="s">
        <v>133</v>
      </c>
      <c r="G2" s="12" t="s">
        <v>134</v>
      </c>
      <c r="H2" s="12" t="s">
        <v>135</v>
      </c>
      <c r="I2" s="12" t="s">
        <v>136</v>
      </c>
      <c r="J2" s="12" t="s">
        <v>137</v>
      </c>
      <c r="K2" s="12" t="s">
        <v>138</v>
      </c>
    </row>
    <row r="3" spans="3:14">
      <c r="C3" s="13">
        <v>61</v>
      </c>
      <c r="D3" s="20">
        <v>34228</v>
      </c>
      <c r="E3" s="14" t="s">
        <v>139</v>
      </c>
      <c r="F3" s="15" t="s">
        <v>140</v>
      </c>
      <c r="G3" s="17" t="s">
        <v>141</v>
      </c>
      <c r="H3" s="16" t="s">
        <v>142</v>
      </c>
      <c r="I3" s="19" t="s">
        <v>143</v>
      </c>
      <c r="J3" s="21">
        <v>44697</v>
      </c>
      <c r="K3" s="32">
        <v>17687.64</v>
      </c>
      <c r="M3" s="33">
        <f>VLOOKUP(C3,Hoja1!$A$2:$C$55,3,0)</f>
        <v>17687.64</v>
      </c>
      <c r="N3" s="34">
        <f>K3-M3</f>
        <v>0</v>
      </c>
    </row>
    <row r="4" spans="3:14" ht="26.25">
      <c r="C4" s="13">
        <v>1</v>
      </c>
      <c r="D4" s="20">
        <v>31745</v>
      </c>
      <c r="E4" s="14" t="s">
        <v>139</v>
      </c>
      <c r="F4" s="15" t="s">
        <v>140</v>
      </c>
      <c r="G4" s="17" t="s">
        <v>144</v>
      </c>
      <c r="H4" s="16" t="s">
        <v>145</v>
      </c>
      <c r="I4" s="18" t="s">
        <v>146</v>
      </c>
      <c r="J4" s="20">
        <v>43619</v>
      </c>
      <c r="K4" s="32">
        <v>33256.68</v>
      </c>
      <c r="M4" s="33">
        <f>VLOOKUP(C4,Hoja1!$A$2:$C$55,3,0)</f>
        <v>33256.68</v>
      </c>
      <c r="N4" s="34">
        <f t="shared" ref="N4:N10" si="0">K4-M4</f>
        <v>0</v>
      </c>
    </row>
    <row r="5" spans="3:14">
      <c r="C5" s="13">
        <v>50</v>
      </c>
      <c r="D5" s="20">
        <v>32372</v>
      </c>
      <c r="E5" s="14" t="s">
        <v>139</v>
      </c>
      <c r="F5" s="15" t="s">
        <v>140</v>
      </c>
      <c r="G5" s="17" t="s">
        <v>147</v>
      </c>
      <c r="H5" s="16" t="s">
        <v>148</v>
      </c>
      <c r="I5" s="18" t="s">
        <v>149</v>
      </c>
      <c r="J5" s="20">
        <v>43612</v>
      </c>
      <c r="K5" s="32">
        <v>26685.42</v>
      </c>
      <c r="M5" s="33">
        <f>VLOOKUP(C5,Hoja1!$A$2:$C$55,3,0)</f>
        <v>26685.42</v>
      </c>
      <c r="N5" s="34">
        <f t="shared" si="0"/>
        <v>0</v>
      </c>
    </row>
    <row r="6" spans="3:14" ht="26.25">
      <c r="C6" s="13">
        <v>2</v>
      </c>
      <c r="D6" s="20">
        <v>32449</v>
      </c>
      <c r="E6" s="14" t="s">
        <v>139</v>
      </c>
      <c r="F6" s="15" t="s">
        <v>140</v>
      </c>
      <c r="G6" s="17" t="s">
        <v>150</v>
      </c>
      <c r="H6" s="16" t="s">
        <v>151</v>
      </c>
      <c r="I6" s="18" t="s">
        <v>152</v>
      </c>
      <c r="J6" s="20">
        <v>43633</v>
      </c>
      <c r="K6" s="32">
        <v>25931.5</v>
      </c>
      <c r="M6" s="33">
        <f>VLOOKUP(C6,Hoja1!$A$2:$C$55,3,0)</f>
        <v>25931.5</v>
      </c>
      <c r="N6" s="34">
        <f t="shared" si="0"/>
        <v>0</v>
      </c>
    </row>
    <row r="7" spans="3:14">
      <c r="C7" s="13">
        <v>68</v>
      </c>
      <c r="D7" s="21">
        <v>33965</v>
      </c>
      <c r="E7" s="14" t="s">
        <v>139</v>
      </c>
      <c r="F7" s="15" t="s">
        <v>140</v>
      </c>
      <c r="G7" s="17" t="s">
        <v>153</v>
      </c>
      <c r="H7" s="16" t="s">
        <v>154</v>
      </c>
      <c r="I7" s="18" t="s">
        <v>155</v>
      </c>
      <c r="J7" s="21">
        <v>44823</v>
      </c>
      <c r="K7" s="32">
        <v>18616.36</v>
      </c>
      <c r="M7" s="33">
        <f>VLOOKUP(C7,Hoja1!$A$2:$C$55,3,0)</f>
        <v>18616.36</v>
      </c>
      <c r="N7" s="34">
        <f t="shared" si="0"/>
        <v>0</v>
      </c>
    </row>
    <row r="8" spans="3:14">
      <c r="C8" s="13">
        <v>48</v>
      </c>
      <c r="D8" s="20">
        <v>28406</v>
      </c>
      <c r="E8" s="14" t="s">
        <v>139</v>
      </c>
      <c r="F8" s="15" t="s">
        <v>140</v>
      </c>
      <c r="G8" s="17" t="s">
        <v>156</v>
      </c>
      <c r="H8" s="16" t="s">
        <v>157</v>
      </c>
      <c r="I8" s="18" t="s">
        <v>158</v>
      </c>
      <c r="J8" s="20">
        <v>43080</v>
      </c>
      <c r="K8" s="32">
        <v>82484.320000000007</v>
      </c>
      <c r="M8" s="33">
        <f>VLOOKUP(C8,Hoja1!$A$2:$C$55,3,0)</f>
        <v>82484.320000000007</v>
      </c>
      <c r="N8" s="34">
        <f t="shared" si="0"/>
        <v>0</v>
      </c>
    </row>
    <row r="9" spans="3:14" ht="26.25">
      <c r="C9" s="13">
        <v>6</v>
      </c>
      <c r="D9" s="20">
        <v>33660</v>
      </c>
      <c r="E9" s="14" t="s">
        <v>139</v>
      </c>
      <c r="F9" s="15" t="s">
        <v>140</v>
      </c>
      <c r="G9" s="17" t="s">
        <v>159</v>
      </c>
      <c r="H9" s="16" t="s">
        <v>160</v>
      </c>
      <c r="I9" s="18" t="s">
        <v>161</v>
      </c>
      <c r="J9" s="20">
        <v>43669</v>
      </c>
      <c r="K9" s="32">
        <v>22960.82</v>
      </c>
      <c r="M9" s="33">
        <f>VLOOKUP(C9,Hoja1!$A$2:$C$55,3,0)</f>
        <v>22960.82</v>
      </c>
      <c r="N9" s="34">
        <f t="shared" si="0"/>
        <v>0</v>
      </c>
    </row>
    <row r="10" spans="3:14">
      <c r="C10" s="13">
        <v>42</v>
      </c>
      <c r="D10" s="20">
        <v>31453</v>
      </c>
      <c r="E10" s="14" t="s">
        <v>162</v>
      </c>
      <c r="F10" s="15" t="s">
        <v>140</v>
      </c>
      <c r="G10" s="17" t="s">
        <v>163</v>
      </c>
      <c r="H10" s="16" t="s">
        <v>164</v>
      </c>
      <c r="I10" s="18" t="s">
        <v>165</v>
      </c>
      <c r="J10" s="20">
        <v>43630</v>
      </c>
      <c r="K10" s="32">
        <v>29228.38</v>
      </c>
      <c r="M10" s="33">
        <f>VLOOKUP(C10,Hoja1!$A$2:$C$55,3,0)</f>
        <v>29228.38</v>
      </c>
      <c r="N10" s="34">
        <f t="shared" si="0"/>
        <v>0</v>
      </c>
    </row>
    <row r="11" spans="3:14">
      <c r="C11" s="13">
        <v>53</v>
      </c>
      <c r="D11" s="20">
        <v>32708</v>
      </c>
      <c r="E11" s="14" t="s">
        <v>162</v>
      </c>
      <c r="F11" s="15" t="s">
        <v>140</v>
      </c>
      <c r="G11" s="17" t="s">
        <v>166</v>
      </c>
      <c r="H11" s="16" t="s">
        <v>167</v>
      </c>
      <c r="I11" s="18" t="s">
        <v>168</v>
      </c>
      <c r="J11" s="20">
        <v>44440</v>
      </c>
      <c r="K11" s="32">
        <v>29225.34</v>
      </c>
      <c r="M11" s="33">
        <f>VLOOKUP(C11,Hoja1!$A$2:$C$55,3,0)</f>
        <v>29225.34</v>
      </c>
      <c r="N11" s="34">
        <f t="shared" ref="N11:N22" si="1">K11-M11</f>
        <v>0</v>
      </c>
    </row>
    <row r="12" spans="3:14">
      <c r="C12" s="13">
        <v>7</v>
      </c>
      <c r="D12" s="20">
        <v>33011</v>
      </c>
      <c r="E12" s="14" t="s">
        <v>162</v>
      </c>
      <c r="F12" s="15" t="s">
        <v>140</v>
      </c>
      <c r="G12" s="17" t="s">
        <v>169</v>
      </c>
      <c r="H12" s="16" t="s">
        <v>170</v>
      </c>
      <c r="I12" s="18" t="s">
        <v>171</v>
      </c>
      <c r="J12" s="20">
        <v>43528</v>
      </c>
      <c r="K12" s="32">
        <v>21719.58</v>
      </c>
      <c r="M12" s="33">
        <f>VLOOKUP(C12,Hoja1!$A$2:$C$55,3,0)</f>
        <v>21719.58</v>
      </c>
      <c r="N12" s="34">
        <f t="shared" si="1"/>
        <v>0</v>
      </c>
    </row>
    <row r="13" spans="3:14">
      <c r="C13" s="13">
        <v>8</v>
      </c>
      <c r="D13" s="20">
        <v>32780</v>
      </c>
      <c r="E13" s="14" t="s">
        <v>162</v>
      </c>
      <c r="F13" s="15" t="s">
        <v>140</v>
      </c>
      <c r="G13" s="17" t="s">
        <v>172</v>
      </c>
      <c r="H13" s="16" t="s">
        <v>173</v>
      </c>
      <c r="I13" s="18" t="s">
        <v>174</v>
      </c>
      <c r="J13" s="20">
        <v>43109</v>
      </c>
      <c r="K13" s="32">
        <v>27315.62</v>
      </c>
      <c r="M13" s="33">
        <f>VLOOKUP(C13,Hoja1!$A$2:$C$55,3,0)</f>
        <v>27315.62</v>
      </c>
      <c r="N13" s="34">
        <f t="shared" si="1"/>
        <v>0</v>
      </c>
    </row>
    <row r="14" spans="3:14">
      <c r="C14" s="13">
        <v>38</v>
      </c>
      <c r="D14" s="20">
        <v>33801</v>
      </c>
      <c r="E14" s="14" t="s">
        <v>139</v>
      </c>
      <c r="F14" s="15" t="s">
        <v>140</v>
      </c>
      <c r="G14" s="17" t="s">
        <v>175</v>
      </c>
      <c r="H14" s="16" t="s">
        <v>176</v>
      </c>
      <c r="I14" s="18" t="s">
        <v>177</v>
      </c>
      <c r="J14" s="20">
        <v>44025</v>
      </c>
      <c r="K14" s="32">
        <v>21098.82</v>
      </c>
      <c r="M14" s="33">
        <f>VLOOKUP(C14,Hoja1!$A$2:$C$55,3,0)</f>
        <v>21098.82</v>
      </c>
      <c r="N14" s="34">
        <f t="shared" si="1"/>
        <v>0</v>
      </c>
    </row>
    <row r="15" spans="3:14">
      <c r="C15" s="13">
        <v>9</v>
      </c>
      <c r="D15" s="20">
        <v>32990</v>
      </c>
      <c r="E15" s="14" t="s">
        <v>162</v>
      </c>
      <c r="F15" s="15" t="s">
        <v>140</v>
      </c>
      <c r="G15" s="17" t="s">
        <v>178</v>
      </c>
      <c r="H15" s="16" t="s">
        <v>179</v>
      </c>
      <c r="I15" s="18" t="s">
        <v>180</v>
      </c>
      <c r="J15" s="20">
        <v>42194</v>
      </c>
      <c r="K15" s="32">
        <v>38020.36</v>
      </c>
      <c r="M15" s="33">
        <f>VLOOKUP(C15,Hoja1!$A$2:$C$55,3,0)</f>
        <v>38020.36</v>
      </c>
      <c r="N15" s="34">
        <f t="shared" si="1"/>
        <v>0</v>
      </c>
    </row>
    <row r="16" spans="3:14">
      <c r="C16" s="13">
        <v>59</v>
      </c>
      <c r="D16" s="21">
        <v>31125</v>
      </c>
      <c r="E16" s="14" t="s">
        <v>139</v>
      </c>
      <c r="F16" s="15" t="s">
        <v>140</v>
      </c>
      <c r="G16" s="17" t="s">
        <v>181</v>
      </c>
      <c r="H16" s="16" t="s">
        <v>182</v>
      </c>
      <c r="I16" s="18" t="s">
        <v>183</v>
      </c>
      <c r="J16" s="21">
        <v>44621</v>
      </c>
      <c r="K16" s="32">
        <v>5255.24</v>
      </c>
      <c r="M16" s="33">
        <f>VLOOKUP(C16,Hoja1!$A$2:$C$55,3,0)</f>
        <v>5255.24</v>
      </c>
      <c r="N16" s="34">
        <f t="shared" si="1"/>
        <v>0</v>
      </c>
    </row>
    <row r="17" spans="3:14">
      <c r="C17" s="13">
        <v>46</v>
      </c>
      <c r="D17" s="20">
        <v>34121</v>
      </c>
      <c r="E17" s="14" t="s">
        <v>139</v>
      </c>
      <c r="F17" s="15" t="s">
        <v>140</v>
      </c>
      <c r="G17" s="17" t="s">
        <v>184</v>
      </c>
      <c r="H17" s="16" t="s">
        <v>185</v>
      </c>
      <c r="I17" s="18" t="s">
        <v>186</v>
      </c>
      <c r="J17" s="20">
        <v>44378</v>
      </c>
      <c r="K17" s="32">
        <v>18619.400000000001</v>
      </c>
      <c r="M17" s="33">
        <f>VLOOKUP(C17,Hoja1!$A$2:$C$55,3,0)</f>
        <v>18619.400000000001</v>
      </c>
      <c r="N17" s="34">
        <f t="shared" si="1"/>
        <v>0</v>
      </c>
    </row>
    <row r="18" spans="3:14" ht="26.25">
      <c r="C18" s="13">
        <v>11</v>
      </c>
      <c r="D18" s="20">
        <v>33328</v>
      </c>
      <c r="E18" s="14" t="s">
        <v>139</v>
      </c>
      <c r="F18" s="15" t="s">
        <v>140</v>
      </c>
      <c r="G18" s="17" t="s">
        <v>187</v>
      </c>
      <c r="H18" s="16" t="s">
        <v>188</v>
      </c>
      <c r="I18" s="18" t="s">
        <v>189</v>
      </c>
      <c r="J18" s="20">
        <v>43132</v>
      </c>
      <c r="K18" s="32">
        <v>82484.98</v>
      </c>
      <c r="M18" s="33">
        <f>VLOOKUP(C18,Hoja1!$A$2:$C$55,3,0)</f>
        <v>82484.98</v>
      </c>
      <c r="N18" s="34">
        <f t="shared" si="1"/>
        <v>0</v>
      </c>
    </row>
    <row r="19" spans="3:14">
      <c r="C19" s="13">
        <v>12</v>
      </c>
      <c r="D19" s="20">
        <v>33025</v>
      </c>
      <c r="E19" s="14" t="s">
        <v>162</v>
      </c>
      <c r="F19" s="15" t="s">
        <v>140</v>
      </c>
      <c r="G19" s="17" t="s">
        <v>190</v>
      </c>
      <c r="H19" s="16" t="s">
        <v>191</v>
      </c>
      <c r="I19" s="18" t="s">
        <v>192</v>
      </c>
      <c r="J19" s="20">
        <v>43409</v>
      </c>
      <c r="K19" s="32">
        <v>177157.22</v>
      </c>
      <c r="M19" s="33">
        <f>VLOOKUP(C19,Hoja1!$A$2:$C$55,3,0)</f>
        <v>177157.22</v>
      </c>
      <c r="N19" s="34">
        <f t="shared" si="1"/>
        <v>0</v>
      </c>
    </row>
    <row r="20" spans="3:14">
      <c r="C20" s="13">
        <v>13</v>
      </c>
      <c r="D20" s="20">
        <v>34529</v>
      </c>
      <c r="E20" s="14" t="s">
        <v>162</v>
      </c>
      <c r="F20" s="15" t="s">
        <v>140</v>
      </c>
      <c r="G20" s="17" t="s">
        <v>193</v>
      </c>
      <c r="H20" s="16" t="s">
        <v>191</v>
      </c>
      <c r="I20" s="18" t="s">
        <v>194</v>
      </c>
      <c r="J20" s="20">
        <v>43710</v>
      </c>
      <c r="K20" s="32">
        <v>21719.58</v>
      </c>
      <c r="M20" s="33">
        <f>VLOOKUP(C20,Hoja1!$A$2:$C$55,3,0)</f>
        <v>21719.58</v>
      </c>
      <c r="N20" s="34">
        <f t="shared" si="1"/>
        <v>0</v>
      </c>
    </row>
    <row r="21" spans="3:14">
      <c r="C21" s="13">
        <v>14</v>
      </c>
      <c r="D21" s="20">
        <v>28109</v>
      </c>
      <c r="E21" s="14" t="s">
        <v>139</v>
      </c>
      <c r="F21" s="15" t="s">
        <v>140</v>
      </c>
      <c r="G21" s="17" t="s">
        <v>141</v>
      </c>
      <c r="H21" s="16" t="s">
        <v>191</v>
      </c>
      <c r="I21" s="18" t="s">
        <v>195</v>
      </c>
      <c r="J21" s="20">
        <v>43124</v>
      </c>
      <c r="K21" s="32">
        <v>20481.400000000001</v>
      </c>
      <c r="M21" s="33">
        <f>VLOOKUP(C21,Hoja1!$A$2:$C$55,3,0)</f>
        <v>20481.400000000001</v>
      </c>
      <c r="N21" s="34">
        <f t="shared" si="1"/>
        <v>0</v>
      </c>
    </row>
    <row r="22" spans="3:14">
      <c r="C22" s="13">
        <v>16</v>
      </c>
      <c r="D22" s="20">
        <v>33522</v>
      </c>
      <c r="E22" s="14" t="s">
        <v>139</v>
      </c>
      <c r="F22" s="15" t="s">
        <v>140</v>
      </c>
      <c r="G22" s="17" t="s">
        <v>196</v>
      </c>
      <c r="H22" s="16" t="s">
        <v>197</v>
      </c>
      <c r="I22" s="18" t="s">
        <v>198</v>
      </c>
      <c r="J22" s="20">
        <v>43360</v>
      </c>
      <c r="K22" s="32">
        <v>47275.96</v>
      </c>
      <c r="M22" s="33" t="e">
        <f>VLOOKUP(C22,Hoja1!$A$2:$C$55,3,0)</f>
        <v>#N/A</v>
      </c>
      <c r="N22" s="34" t="e">
        <f t="shared" si="1"/>
        <v>#N/A</v>
      </c>
    </row>
    <row r="23" spans="3:14">
      <c r="C23" s="13">
        <v>67</v>
      </c>
      <c r="D23" s="21">
        <v>30240</v>
      </c>
      <c r="E23" s="14" t="s">
        <v>162</v>
      </c>
      <c r="F23" s="15" t="s">
        <v>140</v>
      </c>
      <c r="G23" s="17" t="s">
        <v>199</v>
      </c>
      <c r="H23" s="16" t="s">
        <v>200</v>
      </c>
      <c r="I23" s="18" t="s">
        <v>201</v>
      </c>
      <c r="J23" s="21">
        <v>44795</v>
      </c>
      <c r="K23" s="32">
        <v>19500.080000000002</v>
      </c>
      <c r="M23" s="33">
        <f>VLOOKUP(C23,Hoja1!$A$2:$C$55,3,0)</f>
        <v>21717.75</v>
      </c>
      <c r="N23" s="34">
        <f t="shared" ref="N23:N25" si="2">K23-M23</f>
        <v>-2217.6699999999983</v>
      </c>
    </row>
    <row r="24" spans="3:14">
      <c r="C24" s="13">
        <v>63</v>
      </c>
      <c r="D24" s="20">
        <v>32869</v>
      </c>
      <c r="E24" s="14" t="s">
        <v>139</v>
      </c>
      <c r="F24" s="15" t="s">
        <v>140</v>
      </c>
      <c r="G24" s="17" t="s">
        <v>156</v>
      </c>
      <c r="H24" s="16" t="s">
        <v>202</v>
      </c>
      <c r="I24" s="18" t="s">
        <v>203</v>
      </c>
      <c r="J24" s="21">
        <v>44728</v>
      </c>
      <c r="K24" s="32">
        <v>17687.64</v>
      </c>
      <c r="M24" s="33">
        <f>VLOOKUP(C24,Hoja1!$A$2:$C$55,3,0)</f>
        <v>17687.64</v>
      </c>
      <c r="N24" s="34">
        <f t="shared" si="2"/>
        <v>0</v>
      </c>
    </row>
    <row r="25" spans="3:14">
      <c r="C25" s="13">
        <v>58</v>
      </c>
      <c r="D25" s="22">
        <v>27065</v>
      </c>
      <c r="E25" s="14" t="s">
        <v>139</v>
      </c>
      <c r="F25" s="15" t="s">
        <v>140</v>
      </c>
      <c r="G25" s="17" t="s">
        <v>204</v>
      </c>
      <c r="H25" s="16" t="s">
        <v>205</v>
      </c>
      <c r="I25" s="19" t="s">
        <v>206</v>
      </c>
      <c r="J25" s="29">
        <v>44610</v>
      </c>
      <c r="K25" s="32">
        <v>56208.08</v>
      </c>
      <c r="M25" s="33">
        <f>VLOOKUP(C25,Hoja1!$A$2:$C$55,3,0)</f>
        <v>56208.08</v>
      </c>
      <c r="N25" s="34">
        <f t="shared" si="2"/>
        <v>0</v>
      </c>
    </row>
    <row r="26" spans="3:14" ht="39">
      <c r="C26" s="13">
        <v>41</v>
      </c>
      <c r="D26" s="20">
        <v>33393</v>
      </c>
      <c r="E26" s="14" t="s">
        <v>139</v>
      </c>
      <c r="F26" s="15" t="s">
        <v>140</v>
      </c>
      <c r="G26" s="17" t="s">
        <v>207</v>
      </c>
      <c r="H26" s="16"/>
      <c r="I26" s="18" t="s">
        <v>208</v>
      </c>
      <c r="J26" s="20">
        <v>43116</v>
      </c>
      <c r="K26" s="32">
        <v>27315.62</v>
      </c>
      <c r="M26" s="33">
        <f>VLOOKUP(C26,Hoja1!$A$2:$C$55,3,0)</f>
        <v>27315.62</v>
      </c>
      <c r="N26" s="34">
        <f t="shared" ref="N26:N55" si="3">K26-M26</f>
        <v>0</v>
      </c>
    </row>
    <row r="27" spans="3:14">
      <c r="C27" s="13">
        <v>18</v>
      </c>
      <c r="D27" s="20">
        <v>33682</v>
      </c>
      <c r="E27" s="14" t="s">
        <v>139</v>
      </c>
      <c r="F27" s="15" t="s">
        <v>140</v>
      </c>
      <c r="G27" s="17" t="s">
        <v>209</v>
      </c>
      <c r="H27" s="16" t="s">
        <v>210</v>
      </c>
      <c r="I27" s="18" t="s">
        <v>211</v>
      </c>
      <c r="J27" s="20">
        <v>43633</v>
      </c>
      <c r="K27" s="32">
        <v>22960.82</v>
      </c>
      <c r="M27" s="33">
        <f>VLOOKUP(C27,Hoja1!$A$2:$C$55,3,0)</f>
        <v>22960.82</v>
      </c>
      <c r="N27" s="34">
        <f t="shared" si="3"/>
        <v>0</v>
      </c>
    </row>
    <row r="28" spans="3:14" ht="26.25">
      <c r="C28" s="13">
        <v>19</v>
      </c>
      <c r="D28" s="20">
        <v>33046</v>
      </c>
      <c r="E28" s="14" t="s">
        <v>139</v>
      </c>
      <c r="F28" s="15" t="s">
        <v>140</v>
      </c>
      <c r="G28" s="17" t="s">
        <v>212</v>
      </c>
      <c r="H28" s="16" t="s">
        <v>213</v>
      </c>
      <c r="I28" s="18" t="s">
        <v>214</v>
      </c>
      <c r="J28" s="20">
        <v>43633</v>
      </c>
      <c r="K28" s="32">
        <v>26059.8</v>
      </c>
      <c r="M28" s="33">
        <f>VLOOKUP(C28,Hoja1!$A$2:$C$55,3,0)</f>
        <v>26059.8</v>
      </c>
      <c r="N28" s="34">
        <f t="shared" si="3"/>
        <v>0</v>
      </c>
    </row>
    <row r="29" spans="3:14" ht="26.25">
      <c r="C29" s="13">
        <v>52</v>
      </c>
      <c r="D29" s="20">
        <v>32144</v>
      </c>
      <c r="E29" s="14" t="s">
        <v>139</v>
      </c>
      <c r="F29" s="15" t="s">
        <v>140</v>
      </c>
      <c r="G29" s="17" t="s">
        <v>215</v>
      </c>
      <c r="H29" s="16" t="s">
        <v>216</v>
      </c>
      <c r="I29" s="18" t="s">
        <v>217</v>
      </c>
      <c r="J29" s="20">
        <v>44075</v>
      </c>
      <c r="K29" s="32">
        <v>25442.68</v>
      </c>
      <c r="M29" s="33">
        <f>VLOOKUP(C29,Hoja1!$A$2:$C$55,3,0)</f>
        <v>25442.68</v>
      </c>
      <c r="N29" s="34">
        <f t="shared" si="3"/>
        <v>0</v>
      </c>
    </row>
    <row r="30" spans="3:14">
      <c r="C30" s="13">
        <v>55</v>
      </c>
      <c r="D30" s="20">
        <v>33112</v>
      </c>
      <c r="E30" s="14" t="s">
        <v>162</v>
      </c>
      <c r="F30" s="15" t="s">
        <v>140</v>
      </c>
      <c r="G30" s="17" t="s">
        <v>218</v>
      </c>
      <c r="H30" s="16" t="s">
        <v>219</v>
      </c>
      <c r="I30" s="18" t="s">
        <v>220</v>
      </c>
      <c r="J30" s="30">
        <v>44578</v>
      </c>
      <c r="K30" s="32">
        <v>19238.939999999999</v>
      </c>
      <c r="M30" s="33">
        <f>VLOOKUP(C30,Hoja1!$A$2:$C$55,3,0)</f>
        <v>19238.939999999999</v>
      </c>
      <c r="N30" s="34">
        <f t="shared" si="3"/>
        <v>0</v>
      </c>
    </row>
    <row r="31" spans="3:14" ht="26.25">
      <c r="C31" s="13">
        <v>49</v>
      </c>
      <c r="D31" s="20">
        <v>34156</v>
      </c>
      <c r="E31" s="14" t="s">
        <v>139</v>
      </c>
      <c r="F31" s="15" t="s">
        <v>140</v>
      </c>
      <c r="G31" s="17" t="s">
        <v>221</v>
      </c>
      <c r="H31" s="16" t="s">
        <v>222</v>
      </c>
      <c r="I31" s="18" t="s">
        <v>223</v>
      </c>
      <c r="J31" s="20">
        <v>43497</v>
      </c>
      <c r="K31" s="32">
        <v>34616.78</v>
      </c>
      <c r="M31" s="33">
        <f>VLOOKUP(C31,Hoja1!$A$2:$C$55,3,0)</f>
        <v>34616.78</v>
      </c>
      <c r="N31" s="34">
        <f t="shared" si="3"/>
        <v>0</v>
      </c>
    </row>
    <row r="32" spans="3:14">
      <c r="C32" s="13">
        <v>65</v>
      </c>
      <c r="D32" s="20">
        <v>35269</v>
      </c>
      <c r="E32" s="14" t="s">
        <v>162</v>
      </c>
      <c r="F32" s="15" t="s">
        <v>140</v>
      </c>
      <c r="G32" s="17" t="s">
        <v>224</v>
      </c>
      <c r="H32" s="16" t="s">
        <v>225</v>
      </c>
      <c r="I32" s="18" t="s">
        <v>226</v>
      </c>
      <c r="J32" s="21">
        <v>44728</v>
      </c>
      <c r="K32" s="32">
        <v>17687.64</v>
      </c>
      <c r="M32" s="33">
        <f>VLOOKUP(C32,Hoja1!$A$2:$C$55,3,0)</f>
        <v>17687.64</v>
      </c>
      <c r="N32" s="34">
        <f t="shared" si="3"/>
        <v>0</v>
      </c>
    </row>
    <row r="33" spans="3:14" ht="26.25">
      <c r="C33" s="13">
        <v>64</v>
      </c>
      <c r="D33" s="20">
        <v>32927</v>
      </c>
      <c r="E33" s="14" t="s">
        <v>139</v>
      </c>
      <c r="F33" s="15" t="s">
        <v>140</v>
      </c>
      <c r="G33" s="17" t="s">
        <v>227</v>
      </c>
      <c r="H33" s="16" t="s">
        <v>225</v>
      </c>
      <c r="I33" s="18" t="s">
        <v>228</v>
      </c>
      <c r="J33" s="21">
        <v>44728</v>
      </c>
      <c r="K33" s="32">
        <v>17687.64</v>
      </c>
      <c r="M33" s="33">
        <f>VLOOKUP(C33,Hoja1!$A$2:$C$55,3,0)</f>
        <v>17687.64</v>
      </c>
      <c r="N33" s="34">
        <f t="shared" si="3"/>
        <v>0</v>
      </c>
    </row>
    <row r="34" spans="3:14">
      <c r="C34" s="13">
        <v>21</v>
      </c>
      <c r="D34" s="20">
        <v>30567</v>
      </c>
      <c r="E34" s="14" t="s">
        <v>139</v>
      </c>
      <c r="F34" s="15" t="s">
        <v>140</v>
      </c>
      <c r="G34" s="17" t="s">
        <v>229</v>
      </c>
      <c r="H34" s="16" t="s">
        <v>230</v>
      </c>
      <c r="I34" s="18" t="s">
        <v>231</v>
      </c>
      <c r="J34" s="20">
        <v>42186</v>
      </c>
      <c r="K34" s="32">
        <v>34620.44</v>
      </c>
      <c r="M34" s="33">
        <f>VLOOKUP(C34,Hoja1!$A$2:$C$55,3,0)</f>
        <v>34620.44</v>
      </c>
      <c r="N34" s="34">
        <f t="shared" si="3"/>
        <v>0</v>
      </c>
    </row>
    <row r="35" spans="3:14">
      <c r="C35" s="13">
        <v>40</v>
      </c>
      <c r="D35" s="20">
        <v>31012</v>
      </c>
      <c r="E35" s="14" t="s">
        <v>162</v>
      </c>
      <c r="F35" s="15" t="s">
        <v>140</v>
      </c>
      <c r="G35" s="17" t="s">
        <v>232</v>
      </c>
      <c r="H35" s="16" t="s">
        <v>233</v>
      </c>
      <c r="I35" s="18" t="s">
        <v>234</v>
      </c>
      <c r="J35" s="20">
        <v>44112</v>
      </c>
      <c r="K35" s="32">
        <v>46969.82</v>
      </c>
      <c r="M35" s="33">
        <f>VLOOKUP(C35,Hoja1!$A$2:$C$55,3,0)</f>
        <v>46969.82</v>
      </c>
      <c r="N35" s="34">
        <f t="shared" si="3"/>
        <v>0</v>
      </c>
    </row>
    <row r="36" spans="3:14" ht="26.25">
      <c r="C36" s="13">
        <v>23</v>
      </c>
      <c r="D36" s="20">
        <v>34215</v>
      </c>
      <c r="E36" s="14" t="s">
        <v>139</v>
      </c>
      <c r="F36" s="15" t="s">
        <v>140</v>
      </c>
      <c r="G36" s="17" t="s">
        <v>235</v>
      </c>
      <c r="H36" s="16" t="s">
        <v>236</v>
      </c>
      <c r="I36" s="18" t="s">
        <v>237</v>
      </c>
      <c r="J36" s="20">
        <v>43633</v>
      </c>
      <c r="K36" s="32">
        <v>25931.5</v>
      </c>
      <c r="M36" s="33">
        <f>VLOOKUP(C36,Hoja1!$A$2:$C$55,3,0)</f>
        <v>25931.5</v>
      </c>
      <c r="N36" s="34">
        <f t="shared" si="3"/>
        <v>0</v>
      </c>
    </row>
    <row r="37" spans="3:14">
      <c r="C37" s="13">
        <v>62</v>
      </c>
      <c r="D37" s="20">
        <v>33346</v>
      </c>
      <c r="E37" s="14" t="s">
        <v>139</v>
      </c>
      <c r="F37" s="15" t="s">
        <v>140</v>
      </c>
      <c r="G37" s="17" t="s">
        <v>238</v>
      </c>
      <c r="H37" s="16" t="s">
        <v>236</v>
      </c>
      <c r="I37" s="18" t="s">
        <v>239</v>
      </c>
      <c r="J37" s="21">
        <v>44713</v>
      </c>
      <c r="K37" s="32">
        <v>17687.64</v>
      </c>
      <c r="M37" s="33">
        <f>VLOOKUP(C37,Hoja1!$A$2:$C$55,3,0)</f>
        <v>17687.64</v>
      </c>
      <c r="N37" s="34">
        <f t="shared" si="3"/>
        <v>0</v>
      </c>
    </row>
    <row r="38" spans="3:14" ht="26.25">
      <c r="C38" s="13">
        <v>24</v>
      </c>
      <c r="D38" s="20">
        <v>33781</v>
      </c>
      <c r="E38" s="14" t="s">
        <v>139</v>
      </c>
      <c r="F38" s="15" t="s">
        <v>140</v>
      </c>
      <c r="G38" s="17" t="s">
        <v>240</v>
      </c>
      <c r="H38" s="16" t="s">
        <v>241</v>
      </c>
      <c r="I38" s="18" t="s">
        <v>242</v>
      </c>
      <c r="J38" s="20">
        <v>43770</v>
      </c>
      <c r="K38" s="32">
        <v>21718.36</v>
      </c>
      <c r="M38" s="33">
        <f>VLOOKUP(C38,Hoja1!$A$2:$C$55,3,0)</f>
        <v>21718.36</v>
      </c>
      <c r="N38" s="34">
        <f t="shared" si="3"/>
        <v>0</v>
      </c>
    </row>
    <row r="39" spans="3:14">
      <c r="C39" s="13">
        <v>44</v>
      </c>
      <c r="D39" s="20">
        <v>32628</v>
      </c>
      <c r="E39" s="14" t="s">
        <v>139</v>
      </c>
      <c r="F39" s="15" t="s">
        <v>140</v>
      </c>
      <c r="G39" s="17" t="s">
        <v>243</v>
      </c>
      <c r="H39" s="16" t="s">
        <v>244</v>
      </c>
      <c r="I39" s="18" t="s">
        <v>245</v>
      </c>
      <c r="J39" s="20">
        <v>43633</v>
      </c>
      <c r="K39" s="32">
        <v>22960.82</v>
      </c>
      <c r="M39" s="33">
        <f>VLOOKUP(C39,Hoja1!$A$2:$C$55,3,0)</f>
        <v>22960.82</v>
      </c>
      <c r="N39" s="34">
        <f t="shared" si="3"/>
        <v>0</v>
      </c>
    </row>
    <row r="40" spans="3:14" ht="26.25">
      <c r="C40" s="13">
        <v>25</v>
      </c>
      <c r="D40" s="20">
        <v>33535</v>
      </c>
      <c r="E40" s="14" t="s">
        <v>162</v>
      </c>
      <c r="F40" s="15" t="s">
        <v>140</v>
      </c>
      <c r="G40" s="17" t="s">
        <v>246</v>
      </c>
      <c r="H40" s="16" t="s">
        <v>247</v>
      </c>
      <c r="I40" s="18" t="s">
        <v>191</v>
      </c>
      <c r="J40" s="20">
        <v>43619</v>
      </c>
      <c r="K40" s="32">
        <v>27951.88</v>
      </c>
      <c r="M40" s="33">
        <f>VLOOKUP(C40,Hoja1!$A$2:$C$55,3,0)</f>
        <v>27951.88</v>
      </c>
      <c r="N40" s="34">
        <f t="shared" si="3"/>
        <v>0</v>
      </c>
    </row>
    <row r="41" spans="3:14">
      <c r="C41" s="13">
        <v>26</v>
      </c>
      <c r="D41" s="20">
        <v>25563</v>
      </c>
      <c r="E41" s="14" t="s">
        <v>162</v>
      </c>
      <c r="F41" s="15" t="s">
        <v>140</v>
      </c>
      <c r="G41" s="17" t="s">
        <v>166</v>
      </c>
      <c r="H41" s="16" t="s">
        <v>248</v>
      </c>
      <c r="I41" s="18" t="s">
        <v>249</v>
      </c>
      <c r="J41" s="20">
        <v>42385</v>
      </c>
      <c r="K41" s="32">
        <v>16144.52</v>
      </c>
      <c r="M41" s="33">
        <f>VLOOKUP(C41,Hoja1!$A$2:$C$55,3,0)</f>
        <v>16144.52</v>
      </c>
      <c r="N41" s="34">
        <f t="shared" si="3"/>
        <v>0</v>
      </c>
    </row>
    <row r="42" spans="3:14">
      <c r="C42" s="13">
        <v>27</v>
      </c>
      <c r="D42" s="20">
        <v>32717</v>
      </c>
      <c r="E42" s="14" t="s">
        <v>139</v>
      </c>
      <c r="F42" s="15" t="s">
        <v>140</v>
      </c>
      <c r="G42" s="17" t="s">
        <v>250</v>
      </c>
      <c r="H42" s="16" t="s">
        <v>251</v>
      </c>
      <c r="I42" s="18" t="s">
        <v>252</v>
      </c>
      <c r="J42" s="20">
        <v>43633</v>
      </c>
      <c r="K42" s="32">
        <v>20480.18</v>
      </c>
      <c r="M42" s="33">
        <f>VLOOKUP(C42,Hoja1!$A$2:$C$55,3,0)</f>
        <v>20480.18</v>
      </c>
      <c r="N42" s="34">
        <f t="shared" si="3"/>
        <v>0</v>
      </c>
    </row>
    <row r="43" spans="3:14">
      <c r="C43" s="13">
        <v>28</v>
      </c>
      <c r="D43" s="20">
        <v>31750</v>
      </c>
      <c r="E43" s="14" t="s">
        <v>162</v>
      </c>
      <c r="F43" s="15" t="s">
        <v>140</v>
      </c>
      <c r="G43" s="17" t="s">
        <v>253</v>
      </c>
      <c r="H43" s="16" t="s">
        <v>254</v>
      </c>
      <c r="I43" s="18" t="s">
        <v>255</v>
      </c>
      <c r="J43" s="20">
        <v>42156</v>
      </c>
      <c r="K43" s="32">
        <v>39985.42</v>
      </c>
      <c r="M43" s="33">
        <f>VLOOKUP(C43,Hoja1!$A$2:$C$55,3,0)</f>
        <v>39985.42</v>
      </c>
      <c r="N43" s="34">
        <f t="shared" si="3"/>
        <v>0</v>
      </c>
    </row>
    <row r="44" spans="3:14" ht="26.25">
      <c r="C44" s="13">
        <v>29</v>
      </c>
      <c r="D44" s="20">
        <v>32198</v>
      </c>
      <c r="E44" s="14" t="s">
        <v>162</v>
      </c>
      <c r="F44" s="15" t="s">
        <v>140</v>
      </c>
      <c r="G44" s="17" t="s">
        <v>256</v>
      </c>
      <c r="H44" s="16" t="s">
        <v>257</v>
      </c>
      <c r="I44" s="18" t="s">
        <v>258</v>
      </c>
      <c r="J44" s="20">
        <v>43633</v>
      </c>
      <c r="K44" s="32">
        <v>20480.18</v>
      </c>
      <c r="M44" s="33">
        <f>VLOOKUP(C44,Hoja1!$A$2:$C$55,3,0)</f>
        <v>20480.18</v>
      </c>
      <c r="N44" s="34">
        <f t="shared" si="3"/>
        <v>0</v>
      </c>
    </row>
    <row r="45" spans="3:14">
      <c r="C45" s="13">
        <v>57</v>
      </c>
      <c r="D45" s="20">
        <v>35558</v>
      </c>
      <c r="E45" s="14" t="s">
        <v>139</v>
      </c>
      <c r="F45" s="15" t="s">
        <v>140</v>
      </c>
      <c r="G45" s="17" t="s">
        <v>259</v>
      </c>
      <c r="H45" s="16" t="s">
        <v>260</v>
      </c>
      <c r="I45" s="18" t="s">
        <v>261</v>
      </c>
      <c r="J45" s="30">
        <v>44593</v>
      </c>
      <c r="K45" s="32">
        <v>18616.36</v>
      </c>
      <c r="M45" s="33">
        <f>VLOOKUP(C45,Hoja1!$A$2:$C$55,3,0)</f>
        <v>18616.36</v>
      </c>
      <c r="N45" s="34">
        <f t="shared" si="3"/>
        <v>0</v>
      </c>
    </row>
    <row r="46" spans="3:14" ht="26.25">
      <c r="C46" s="13">
        <v>30</v>
      </c>
      <c r="D46" s="20">
        <v>32606</v>
      </c>
      <c r="E46" s="14" t="s">
        <v>162</v>
      </c>
      <c r="F46" s="15" t="s">
        <v>140</v>
      </c>
      <c r="G46" s="17" t="s">
        <v>262</v>
      </c>
      <c r="H46" s="16" t="s">
        <v>260</v>
      </c>
      <c r="I46" s="18" t="s">
        <v>263</v>
      </c>
      <c r="J46" s="20">
        <v>41579</v>
      </c>
      <c r="K46" s="32">
        <v>30540.14</v>
      </c>
      <c r="M46" s="33">
        <f>VLOOKUP(C46,Hoja1!$A$2:$C$55,3,0)</f>
        <v>30540.14</v>
      </c>
      <c r="N46" s="34">
        <f t="shared" si="3"/>
        <v>0</v>
      </c>
    </row>
    <row r="47" spans="3:14" ht="26.25">
      <c r="C47" s="13">
        <v>56</v>
      </c>
      <c r="D47" s="20">
        <v>33005</v>
      </c>
      <c r="E47" s="14" t="s">
        <v>162</v>
      </c>
      <c r="F47" s="15" t="s">
        <v>140</v>
      </c>
      <c r="G47" s="17" t="s">
        <v>264</v>
      </c>
      <c r="H47" s="16" t="s">
        <v>265</v>
      </c>
      <c r="I47" s="18" t="s">
        <v>266</v>
      </c>
      <c r="J47" s="30">
        <v>44593</v>
      </c>
      <c r="K47" s="32">
        <v>16757.7</v>
      </c>
      <c r="M47" s="33">
        <f>VLOOKUP(C47,Hoja1!$A$2:$C$55,3,0)</f>
        <v>16757.7</v>
      </c>
      <c r="N47" s="34">
        <f t="shared" si="3"/>
        <v>0</v>
      </c>
    </row>
    <row r="48" spans="3:14" ht="26.25">
      <c r="C48" s="13">
        <v>31</v>
      </c>
      <c r="D48" s="20">
        <v>34524</v>
      </c>
      <c r="E48" s="14" t="s">
        <v>139</v>
      </c>
      <c r="F48" s="15" t="s">
        <v>140</v>
      </c>
      <c r="G48" s="17" t="s">
        <v>267</v>
      </c>
      <c r="H48" s="16" t="s">
        <v>268</v>
      </c>
      <c r="I48" s="18" t="s">
        <v>269</v>
      </c>
      <c r="J48" s="20">
        <v>43409</v>
      </c>
      <c r="K48" s="32">
        <v>29228.38</v>
      </c>
      <c r="M48" s="33">
        <f>VLOOKUP(C48,Hoja1!$A$2:$C$55,3,0)</f>
        <v>29228.38</v>
      </c>
      <c r="N48" s="34">
        <f t="shared" si="3"/>
        <v>0</v>
      </c>
    </row>
    <row r="49" spans="3:14">
      <c r="C49" s="13">
        <v>43</v>
      </c>
      <c r="D49" s="20">
        <v>32342</v>
      </c>
      <c r="E49" s="14" t="s">
        <v>139</v>
      </c>
      <c r="F49" s="15" t="s">
        <v>140</v>
      </c>
      <c r="G49" s="17" t="s">
        <v>270</v>
      </c>
      <c r="H49" s="16" t="s">
        <v>271</v>
      </c>
      <c r="I49" s="18" t="s">
        <v>272</v>
      </c>
      <c r="J49" s="20">
        <v>43472</v>
      </c>
      <c r="K49" s="32">
        <v>42092.14</v>
      </c>
      <c r="M49" s="33">
        <f>VLOOKUP(C49,Hoja1!$A$2:$C$55,3,0)</f>
        <v>42092.14</v>
      </c>
      <c r="N49" s="34">
        <f t="shared" si="3"/>
        <v>0</v>
      </c>
    </row>
    <row r="50" spans="3:14" ht="26.25">
      <c r="C50" s="13">
        <v>66</v>
      </c>
      <c r="D50" s="21">
        <v>33620</v>
      </c>
      <c r="E50" s="14" t="s">
        <v>162</v>
      </c>
      <c r="F50" s="15" t="s">
        <v>140</v>
      </c>
      <c r="G50" s="17" t="s">
        <v>273</v>
      </c>
      <c r="H50" s="16" t="s">
        <v>239</v>
      </c>
      <c r="I50" s="18" t="s">
        <v>274</v>
      </c>
      <c r="J50" s="21">
        <v>44743</v>
      </c>
      <c r="K50" s="32">
        <v>17687.64</v>
      </c>
      <c r="M50" s="33">
        <f>VLOOKUP(C50,Hoja1!$A$2:$C$55,3,0)</f>
        <v>17687.64</v>
      </c>
      <c r="N50" s="34">
        <f t="shared" si="3"/>
        <v>0</v>
      </c>
    </row>
    <row r="51" spans="3:14">
      <c r="C51" s="13">
        <v>33</v>
      </c>
      <c r="D51" s="20">
        <v>31476</v>
      </c>
      <c r="E51" s="14" t="s">
        <v>162</v>
      </c>
      <c r="F51" s="15" t="s">
        <v>140</v>
      </c>
      <c r="G51" s="17" t="s">
        <v>275</v>
      </c>
      <c r="H51" s="16" t="s">
        <v>276</v>
      </c>
      <c r="I51" s="18" t="s">
        <v>277</v>
      </c>
      <c r="J51" s="20">
        <v>43633</v>
      </c>
      <c r="K51" s="32">
        <v>22960.82</v>
      </c>
      <c r="M51" s="33">
        <f>VLOOKUP(C51,Hoja1!$A$2:$C$55,3,0)</f>
        <v>22960.82</v>
      </c>
      <c r="N51" s="34">
        <f t="shared" si="3"/>
        <v>0</v>
      </c>
    </row>
    <row r="52" spans="3:14" ht="26.25">
      <c r="C52" s="23">
        <v>60</v>
      </c>
      <c r="D52" s="24">
        <v>32276</v>
      </c>
      <c r="E52" s="25" t="s">
        <v>139</v>
      </c>
      <c r="F52" s="15" t="s">
        <v>140</v>
      </c>
      <c r="G52" s="17" t="s">
        <v>278</v>
      </c>
      <c r="H52" s="26" t="s">
        <v>279</v>
      </c>
      <c r="I52" s="27" t="s">
        <v>280</v>
      </c>
      <c r="J52" s="21">
        <v>44697</v>
      </c>
      <c r="K52" s="32">
        <v>17687.64</v>
      </c>
      <c r="M52" s="33">
        <f>VLOOKUP(C52,Hoja1!$A$2:$C$55,3,0)</f>
        <v>17687.64</v>
      </c>
      <c r="N52" s="34">
        <f t="shared" si="3"/>
        <v>0</v>
      </c>
    </row>
    <row r="53" spans="3:14">
      <c r="C53" s="23">
        <v>35</v>
      </c>
      <c r="D53" s="20">
        <v>31094</v>
      </c>
      <c r="E53" s="31" t="s">
        <v>162</v>
      </c>
      <c r="F53" s="15" t="s">
        <v>140</v>
      </c>
      <c r="G53" s="28" t="s">
        <v>281</v>
      </c>
      <c r="H53" s="28" t="s">
        <v>282</v>
      </c>
      <c r="I53" s="18" t="s">
        <v>283</v>
      </c>
      <c r="J53" s="20">
        <v>42548</v>
      </c>
      <c r="K53" s="32">
        <v>38700.42</v>
      </c>
      <c r="M53" s="33">
        <f>VLOOKUP(C53,Hoja1!$A$2:$C$55,3,0)</f>
        <v>38700.42</v>
      </c>
      <c r="N53" s="34">
        <f t="shared" si="3"/>
        <v>0</v>
      </c>
    </row>
    <row r="54" spans="3:14">
      <c r="C54" s="23">
        <v>36</v>
      </c>
      <c r="D54" s="20">
        <v>32424</v>
      </c>
      <c r="E54" s="31" t="s">
        <v>139</v>
      </c>
      <c r="F54" s="15" t="s">
        <v>140</v>
      </c>
      <c r="G54" s="28" t="s">
        <v>284</v>
      </c>
      <c r="H54" s="28" t="s">
        <v>285</v>
      </c>
      <c r="I54" s="18" t="s">
        <v>286</v>
      </c>
      <c r="J54" s="20">
        <v>41659</v>
      </c>
      <c r="K54" s="32">
        <v>35980.22</v>
      </c>
      <c r="M54" s="33">
        <f>VLOOKUP(C54,Hoja1!$A$2:$C$55,3,0)</f>
        <v>35980.22</v>
      </c>
      <c r="N54" s="34">
        <f t="shared" si="3"/>
        <v>0</v>
      </c>
    </row>
    <row r="55" spans="3:14">
      <c r="C55" s="23">
        <v>51</v>
      </c>
      <c r="D55" s="20">
        <v>34181</v>
      </c>
      <c r="E55" s="31" t="s">
        <v>139</v>
      </c>
      <c r="F55" s="15" t="s">
        <v>140</v>
      </c>
      <c r="G55" s="28" t="s">
        <v>287</v>
      </c>
      <c r="H55" s="28" t="s">
        <v>288</v>
      </c>
      <c r="I55" s="18" t="s">
        <v>289</v>
      </c>
      <c r="J55" s="20">
        <v>44044</v>
      </c>
      <c r="K55" s="32">
        <v>25442.68</v>
      </c>
      <c r="M55" s="33">
        <f>VLOOKUP(C55,Hoja1!$A$2:$C$55,3,0)</f>
        <v>25442.68</v>
      </c>
      <c r="N55" s="34">
        <f t="shared" si="3"/>
        <v>0</v>
      </c>
    </row>
  </sheetData>
  <hyperlinks>
    <hyperlink ref="I50" r:id="rId1" display="https://drive.google.com/drive/folders/1F9XgiAhl5k5MV2g3Ye3g5EDTk--4RYnG?usp=shar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2022-09-28T18:13:22Z</dcterms:created>
  <dcterms:modified xsi:type="dcterms:W3CDTF">2022-11-24T23:45:35Z</dcterms:modified>
</cp:coreProperties>
</file>