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<sst xmlns="http://schemas.openxmlformats.org/spreadsheetml/2006/main" count="87" uniqueCount="61">
  <si>
    <t xml:space="preserve">N° Facture</t>
  </si>
  <si>
    <t xml:space="preserve">Date</t>
  </si>
  <si>
    <t xml:space="preserve">Période</t>
  </si>
  <si>
    <t xml:space="preserve">Nbr Jour(s)</t>
  </si>
  <si>
    <t xml:space="preserve">Auto-releve</t>
  </si>
  <si>
    <t xml:space="preserve">Volume (m3)</t>
  </si>
  <si>
    <t xml:space="preserve">Conso. (Kwh)</t>
  </si>
  <si>
    <t xml:space="preserve">Facture</t>
  </si>
  <si>
    <t xml:space="preserve">Réel*</t>
  </si>
  <si>
    <t xml:space="preserve">Conso.
Annuelle (Kwh)</t>
  </si>
  <si>
    <t xml:space="preserve">Zone tarifaire</t>
  </si>
  <si>
    <t xml:space="preserve">Abon. / mois</t>
  </si>
  <si>
    <t xml:space="preserve">P.U (Kwh)</t>
  </si>
  <si>
    <t xml:space="preserve">Date début</t>
  </si>
  <si>
    <t xml:space="preserve">Index (m3)</t>
  </si>
  <si>
    <t xml:space="preserve">Date fin</t>
  </si>
  <si>
    <t xml:space="preserve">Conso. TTC</t>
  </si>
  <si>
    <t xml:space="preserve">Abonnnement
Taxes</t>
  </si>
  <si>
    <t xml:space="preserve">Total TTC</t>
  </si>
  <si>
    <t xml:space="preserve">LAMPIRIS</t>
  </si>
  <si>
    <t xml:space="preserve">SDO-250-2016-1000145398</t>
  </si>
  <si>
    <t xml:space="preserve">X</t>
  </si>
  <si>
    <t xml:space="preserve">A</t>
  </si>
  <si>
    <t xml:space="preserve">SDO-250-2016-1000161692</t>
  </si>
  <si>
    <t xml:space="preserve">SDO-250-2016-1000560982</t>
  </si>
  <si>
    <t xml:space="preserve">SDO-250-2016-1000901043</t>
  </si>
  <si>
    <t xml:space="preserve">SDO-250-2016-1001266160</t>
  </si>
  <si>
    <t xml:space="preserve">SDO-250-2016-1001650469</t>
  </si>
  <si>
    <t xml:space="preserve">SDO-250-2016-1002060248</t>
  </si>
  <si>
    <t xml:space="preserve">SDO-250-2017-1000288593</t>
  </si>
  <si>
    <t xml:space="preserve">SDO-250-2017-1000847342</t>
  </si>
  <si>
    <t xml:space="preserve">SDO-250-2017-1001441089</t>
  </si>
  <si>
    <t xml:space="preserve">SDO-250-2017-7000025499</t>
  </si>
  <si>
    <t xml:space="preserve">SDO-250-2017-7000036983</t>
  </si>
  <si>
    <t xml:space="preserve">SDO-250-2017-1002093339</t>
  </si>
  <si>
    <t xml:space="preserve">SDO-250-2017-1002093340</t>
  </si>
  <si>
    <t xml:space="preserve">SDO-250-2017-1002093342</t>
  </si>
  <si>
    <t xml:space="preserve">SDO-250-2017-7000044771</t>
  </si>
  <si>
    <t xml:space="preserve">SDO-250-2017-1002680484</t>
  </si>
  <si>
    <t xml:space="preserve">TOTAL SPRING</t>
  </si>
  <si>
    <t xml:space="preserve">SDO-250-2017-1003344639</t>
  </si>
  <si>
    <t xml:space="preserve">SDO-250-2018-1000327874</t>
  </si>
  <si>
    <t xml:space="preserve">SDO-250-2018-7000014206</t>
  </si>
  <si>
    <t xml:space="preserve">SDO-250-2018-1001035334</t>
  </si>
  <si>
    <t xml:space="preserve">SDO-250-2018-1001757086</t>
  </si>
  <si>
    <t xml:space="preserve">SDO-250-2018-7000079449</t>
  </si>
  <si>
    <t xml:space="preserve">SDO-250-2018-1002617823</t>
  </si>
  <si>
    <t xml:space="preserve">SDO-250-2018-1003529015</t>
  </si>
  <si>
    <t xml:space="preserve">SDO-250-2018-1004610724</t>
  </si>
  <si>
    <t xml:space="preserve">SDO-250-2018-7000229500</t>
  </si>
  <si>
    <t xml:space="preserve">SDO-250-2018-7000232002</t>
  </si>
  <si>
    <t xml:space="preserve">SDO-250-2019-1000610614</t>
  </si>
  <si>
    <t xml:space="preserve">SDO-250-2019-1001976031</t>
  </si>
  <si>
    <t xml:space="preserve">SDO-250-2019-1003358754</t>
  </si>
  <si>
    <t xml:space="preserve">SDO-250-2019-7000178998</t>
  </si>
  <si>
    <t xml:space="preserve">SDO-250-2019-1005254070</t>
  </si>
  <si>
    <t xml:space="preserve">FACT. REGULARISATION</t>
  </si>
  <si>
    <t xml:space="preserve">LOCATION BLOC DETENTE</t>
  </si>
  <si>
    <t xml:space="preserve">FACT. ANNULATION</t>
  </si>
  <si>
    <t xml:space="preserve">Coefficient m3 -&gt; kWh (10,82)</t>
  </si>
  <si>
    <t xml:space="preserve">Date fin contrat 14/12/2018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</si>
</sst>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M/D/YYYY"/>
    <numFmt numFmtId="167" formatCode="0"/>
    <numFmt numFmtId="168" formatCode="0.00"/>
  </numFmts>
  <fonts count="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b val="true"/>
      <sz val="8"/>
      <color rgb="FF000000"/>
      <name val="Calibri"/>
      <family val="2"/>
    </font>
    <font>
      <b val="true"/>
      <sz val="8"/>
      <color rgb="FFFF0000"/>
      <name val="Calibri"/>
      <family val="2"/>
    </font>
    <font>
      <sz val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C00"/>
        <bgColor rgb="FFFFC000"/>
      </patternFill>
    </fill>
    <fill>
      <patternFill patternType="solid">
        <fgColor rgb="FFD9D9D9"/>
        <bgColor rgb="FFDCE6F2"/>
      </patternFill>
    </fill>
    <fill>
      <patternFill patternType="solid">
        <fgColor rgb="FFDCE6F2"/>
        <bgColor rgb="FFD9D9D9"/>
      </patternFill>
    </fill>
    <fill>
      <patternFill patternType="solid">
        <fgColor rgb="FFA6A6A6"/>
        <bgColor rgb="FF95B3D7"/>
      </patternFill>
    </fill>
    <fill>
      <patternFill patternType="solid">
        <fgColor rgb="FF95B3D7"/>
        <bgColor rgb="FF8EB4E3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C00"/>
      </patternFill>
    </fill>
    <fill>
      <patternFill patternType="solid">
        <fgColor rgb="FFFDEADA"/>
        <bgColor rgb="FFDCE6F2"/>
      </patternFill>
    </fill>
    <fill>
      <patternFill patternType="solid">
        <fgColor rgb="FFC6D9F1"/>
        <bgColor rgb="FFD9D9D9"/>
      </patternFill>
    </fill>
    <fill>
      <patternFill patternType="solid">
        <fgColor rgb="FF8EB4E3"/>
        <bgColor rgb="FF95B3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5B3D7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2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O3" activeCellId="0" sqref="O3"/>
    </sheetView>
  </sheetViews>
  <sheetFormatPr defaultRowHeight="11.25"/>
  <cols>
    <col collapsed="false" hidden="false" max="1" min="1" style="1" width="14.9959514170041"/>
    <col collapsed="false" hidden="false" max="2" min="2" style="1" width="13.0688259109312"/>
    <col collapsed="false" hidden="false" max="3" min="3" style="1" width="10.0688259109312"/>
    <col collapsed="false" hidden="false" max="4" min="4" style="1" width="9.74898785425101"/>
    <col collapsed="false" hidden="false" max="5" min="5" style="2" width="12.748987854251"/>
    <col collapsed="false" hidden="false" max="6" min="6" style="3" width="24.3157894736842"/>
    <col collapsed="false" hidden="false" max="7" min="7" style="1" width="9"/>
    <col collapsed="false" hidden="false" max="8" min="8" style="1" width="10.6032388663968"/>
    <col collapsed="false" hidden="false" max="9" min="9" style="1" width="10.3886639676113"/>
    <col collapsed="false" hidden="false" max="10" min="10" style="1" width="9"/>
    <col collapsed="false" hidden="false" max="11" min="11" style="1" width="10.3886639676113"/>
    <col collapsed="false" hidden="false" max="12" min="12" style="1" width="11.3562753036437"/>
    <col collapsed="false" hidden="false" max="13" min="13" style="1" width="11.5708502024291"/>
    <col collapsed="false" hidden="false" max="14" min="14" style="1" width="12.4251012145749"/>
    <col collapsed="false" hidden="false" max="15" min="15" style="4" width="12.9595141700405"/>
    <col collapsed="false" hidden="false" max="16" min="16" style="4" width="11.9959514170041"/>
    <col collapsed="false" hidden="false" max="17" min="17" style="1" width="13.3886639676113"/>
    <col collapsed="false" hidden="false" max="18" min="18" style="5" width="10.3886639676113"/>
    <col collapsed="false" hidden="false" max="1025" min="19" style="5" width="9.10526315789474"/>
  </cols>
  <sheetData>
    <row r="1" customFormat="false" ht="11.2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</row>
    <row r="2" customFormat="false" ht="11.2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6"/>
      <c r="Q2" s="6"/>
      <c r="R2" s="6"/>
      <c r="S2" s="0"/>
      <c r="T2" s="0"/>
      <c r="U2" s="0"/>
    </row>
    <row r="3" customFormat="false" ht="13.8" hidden="false" customHeight="false" outlineLevel="0" collapsed="false">
      <c r="A3" s="0"/>
      <c r="B3" s="0"/>
      <c r="C3" s="0"/>
      <c r="D3" s="0"/>
      <c r="E3" s="0"/>
      <c r="F3" s="7" t="s">
        <v>0</v>
      </c>
      <c r="G3" s="8" t="s">
        <v>1</v>
      </c>
      <c r="H3" s="9" t="s">
        <v>2</v>
      </c>
      <c r="I3" s="9"/>
      <c r="J3" s="9"/>
      <c r="K3" s="9"/>
      <c r="L3" s="8" t="s">
        <v>3</v>
      </c>
      <c r="M3" s="8" t="s">
        <v>4</v>
      </c>
      <c r="N3" s="10" t="s">
        <v>5</v>
      </c>
      <c r="O3" s="10" t="s">
        <v>6</v>
      </c>
      <c r="P3" s="9" t="s">
        <v>7</v>
      </c>
      <c r="Q3" s="9"/>
      <c r="R3" s="9"/>
      <c r="S3" s="1" t="s">
        <v>8</v>
      </c>
      <c r="T3" s="0"/>
      <c r="U3" s="0"/>
    </row>
    <row r="4" customFormat="false" ht="21.15" hidden="false" customHeight="false" outlineLevel="0" collapsed="false">
      <c r="A4" s="11" t="s">
        <v>9</v>
      </c>
      <c r="B4" s="11" t="s">
        <v>10</v>
      </c>
      <c r="C4" s="11" t="s">
        <v>11</v>
      </c>
      <c r="D4" s="11" t="s">
        <v>12</v>
      </c>
      <c r="E4" s="12"/>
      <c r="F4" s="7"/>
      <c r="G4" s="8"/>
      <c r="H4" s="8" t="s">
        <v>13</v>
      </c>
      <c r="I4" s="8" t="s">
        <v>14</v>
      </c>
      <c r="J4" s="8" t="s">
        <v>15</v>
      </c>
      <c r="K4" s="8" t="s">
        <v>14</v>
      </c>
      <c r="L4" s="8"/>
      <c r="M4" s="8"/>
      <c r="N4" s="8"/>
      <c r="O4" s="10"/>
      <c r="P4" s="10" t="s">
        <v>16</v>
      </c>
      <c r="Q4" s="13" t="s">
        <v>17</v>
      </c>
      <c r="R4" s="14" t="s">
        <v>18</v>
      </c>
      <c r="S4" s="0"/>
      <c r="T4" s="0"/>
      <c r="U4" s="0"/>
    </row>
    <row r="5" customFormat="false" ht="11.25" hidden="false" customHeight="false" outlineLevel="0" collapsed="false">
      <c r="A5" s="1" t="n">
        <v>86552</v>
      </c>
      <c r="B5" s="1" t="n">
        <v>1</v>
      </c>
      <c r="C5" s="1" t="n">
        <v>15.82</v>
      </c>
      <c r="D5" s="15" t="n">
        <v>0.0365</v>
      </c>
      <c r="E5" s="16" t="s">
        <v>19</v>
      </c>
      <c r="F5" s="17" t="s">
        <v>20</v>
      </c>
      <c r="G5" s="18" t="n">
        <v>42393</v>
      </c>
      <c r="H5" s="18" t="n">
        <v>42352</v>
      </c>
      <c r="I5" s="19" t="n">
        <v>40246</v>
      </c>
      <c r="J5" s="18" t="n">
        <v>42387</v>
      </c>
      <c r="K5" s="20" t="n">
        <v>42321</v>
      </c>
      <c r="L5" s="19" t="n">
        <v>36</v>
      </c>
      <c r="M5" s="19" t="s">
        <v>21</v>
      </c>
      <c r="N5" s="20" t="n">
        <f aca="false">K5-I5</f>
        <v>2075</v>
      </c>
      <c r="O5" s="21" t="n">
        <v>22446</v>
      </c>
      <c r="P5" s="21" t="n">
        <f aca="false">(O5*D5)  * (1.2)</f>
        <v>983.1348</v>
      </c>
      <c r="Q5" s="22" t="n">
        <f aca="false">R5-P5</f>
        <v>161.9652</v>
      </c>
      <c r="R5" s="23" t="n">
        <v>1145.1</v>
      </c>
      <c r="S5" s="24" t="n">
        <f aca="false">R5</f>
        <v>1145.1</v>
      </c>
      <c r="T5" s="0"/>
      <c r="U5" s="0"/>
    </row>
    <row r="6" customFormat="false" ht="11.25" hidden="false" customHeight="true" outlineLevel="0" collapsed="false">
      <c r="A6" s="1" t="n">
        <v>86552</v>
      </c>
      <c r="B6" s="1" t="s">
        <v>22</v>
      </c>
      <c r="C6" s="1" t="n">
        <v>15.82</v>
      </c>
      <c r="D6" s="15" t="n">
        <v>0.035</v>
      </c>
      <c r="E6" s="16"/>
      <c r="F6" s="25" t="s">
        <v>23</v>
      </c>
      <c r="G6" s="26" t="n">
        <v>42411</v>
      </c>
      <c r="H6" s="26" t="n">
        <v>42352</v>
      </c>
      <c r="I6" s="27" t="n">
        <v>40246</v>
      </c>
      <c r="J6" s="26" t="n">
        <v>42387</v>
      </c>
      <c r="K6" s="28" t="n">
        <v>42321</v>
      </c>
      <c r="L6" s="27" t="n">
        <v>36</v>
      </c>
      <c r="M6" s="27" t="s">
        <v>21</v>
      </c>
      <c r="N6" s="28" t="n">
        <f aca="false">K6-I6</f>
        <v>2075</v>
      </c>
      <c r="O6" s="29" t="n">
        <v>22446</v>
      </c>
      <c r="P6" s="29" t="n">
        <f aca="false">(O6*D6)  * (1.2)</f>
        <v>942.732</v>
      </c>
      <c r="Q6" s="30" t="n">
        <f aca="false">R6-P6</f>
        <v>161.958</v>
      </c>
      <c r="R6" s="31" t="n">
        <v>1104.69</v>
      </c>
      <c r="S6" s="24" t="n">
        <f aca="false">R6-R5</f>
        <v>-40.4099999999999</v>
      </c>
      <c r="T6" s="0"/>
      <c r="U6" s="0"/>
    </row>
    <row r="7" customFormat="false" ht="11.25" hidden="false" customHeight="true" outlineLevel="0" collapsed="false">
      <c r="A7" s="1" t="n">
        <v>86552</v>
      </c>
      <c r="B7" s="1" t="s">
        <v>22</v>
      </c>
      <c r="C7" s="1" t="n">
        <v>15.82</v>
      </c>
      <c r="D7" s="15" t="n">
        <v>0.035</v>
      </c>
      <c r="E7" s="16"/>
      <c r="F7" s="17" t="s">
        <v>24</v>
      </c>
      <c r="G7" s="18" t="n">
        <v>42452</v>
      </c>
      <c r="H7" s="18" t="n">
        <v>42388</v>
      </c>
      <c r="I7" s="20" t="n">
        <v>42321</v>
      </c>
      <c r="J7" s="18" t="n">
        <v>42449</v>
      </c>
      <c r="K7" s="20" t="n">
        <v>46300</v>
      </c>
      <c r="L7" s="20" t="n">
        <v>62</v>
      </c>
      <c r="M7" s="20" t="s">
        <v>21</v>
      </c>
      <c r="N7" s="20" t="n">
        <f aca="false">K7-I7</f>
        <v>3979</v>
      </c>
      <c r="O7" s="21" t="n">
        <v>43043</v>
      </c>
      <c r="P7" s="21" t="n">
        <f aca="false">(O7*D7)  * (1.2)</f>
        <v>1807.806</v>
      </c>
      <c r="Q7" s="22" t="n">
        <f aca="false">R7-P7</f>
        <v>263.044</v>
      </c>
      <c r="R7" s="23" t="n">
        <v>2070.85</v>
      </c>
      <c r="S7" s="24" t="n">
        <f aca="false">R7</f>
        <v>2070.85</v>
      </c>
      <c r="T7" s="0"/>
      <c r="U7" s="32" t="n">
        <f aca="false">SUM(S5:S11)</f>
        <v>4774.42</v>
      </c>
    </row>
    <row r="8" customFormat="false" ht="11.25" hidden="false" customHeight="true" outlineLevel="0" collapsed="false">
      <c r="A8" s="1" t="n">
        <v>86552</v>
      </c>
      <c r="B8" s="1" t="s">
        <v>22</v>
      </c>
      <c r="C8" s="1" t="n">
        <v>15.82</v>
      </c>
      <c r="D8" s="15" t="n">
        <v>0.035</v>
      </c>
      <c r="E8" s="16"/>
      <c r="F8" s="17" t="s">
        <v>25</v>
      </c>
      <c r="G8" s="18" t="n">
        <v>42513</v>
      </c>
      <c r="H8" s="18" t="n">
        <v>42450</v>
      </c>
      <c r="I8" s="20" t="n">
        <v>46300</v>
      </c>
      <c r="J8" s="18" t="n">
        <v>42513</v>
      </c>
      <c r="K8" s="20" t="n">
        <v>47465</v>
      </c>
      <c r="L8" s="20" t="n">
        <v>64</v>
      </c>
      <c r="M8" s="20"/>
      <c r="N8" s="20" t="n">
        <f aca="false">K8-I8</f>
        <v>1165</v>
      </c>
      <c r="O8" s="21" t="n">
        <v>12605</v>
      </c>
      <c r="P8" s="21" t="n">
        <f aca="false">(O8*D8)  * (1.2)</f>
        <v>529.41</v>
      </c>
      <c r="Q8" s="22" t="n">
        <f aca="false">R8-P8</f>
        <v>104.53</v>
      </c>
      <c r="R8" s="23" t="n">
        <v>633.94</v>
      </c>
      <c r="S8" s="24" t="n">
        <f aca="false">R8</f>
        <v>633.94</v>
      </c>
      <c r="T8" s="0"/>
      <c r="U8" s="0"/>
    </row>
    <row r="9" customFormat="false" ht="11.25" hidden="false" customHeight="true" outlineLevel="0" collapsed="false">
      <c r="A9" s="1" t="n">
        <v>91543</v>
      </c>
      <c r="B9" s="1" t="s">
        <v>22</v>
      </c>
      <c r="C9" s="1" t="n">
        <v>16.11</v>
      </c>
      <c r="D9" s="15" t="n">
        <v>0.035</v>
      </c>
      <c r="E9" s="16"/>
      <c r="F9" s="17" t="s">
        <v>26</v>
      </c>
      <c r="G9" s="18" t="n">
        <v>42576</v>
      </c>
      <c r="H9" s="18" t="n">
        <v>43609</v>
      </c>
      <c r="I9" s="20" t="n">
        <v>47465</v>
      </c>
      <c r="J9" s="18" t="n">
        <v>42571</v>
      </c>
      <c r="K9" s="20" t="n">
        <v>47238</v>
      </c>
      <c r="L9" s="20" t="n">
        <v>58</v>
      </c>
      <c r="M9" s="20" t="s">
        <v>21</v>
      </c>
      <c r="N9" s="20" t="n">
        <f aca="false">K9-I9</f>
        <v>-227</v>
      </c>
      <c r="O9" s="21" t="n">
        <v>-2494</v>
      </c>
      <c r="P9" s="21" t="n">
        <f aca="false">(O9*D9)  * (1.2)</f>
        <v>-104.748</v>
      </c>
      <c r="Q9" s="22" t="n">
        <f aca="false">(R9-P9)</f>
        <v>74.268</v>
      </c>
      <c r="R9" s="23" t="n">
        <v>-30.48</v>
      </c>
      <c r="S9" s="24" t="n">
        <f aca="false">R9</f>
        <v>-30.48</v>
      </c>
      <c r="T9" s="0"/>
      <c r="U9" s="0"/>
    </row>
    <row r="10" customFormat="false" ht="11.25" hidden="false" customHeight="true" outlineLevel="0" collapsed="false">
      <c r="A10" s="1" t="n">
        <v>91543</v>
      </c>
      <c r="B10" s="1" t="s">
        <v>22</v>
      </c>
      <c r="C10" s="1" t="n">
        <v>16.11</v>
      </c>
      <c r="D10" s="15" t="n">
        <v>0.035</v>
      </c>
      <c r="E10" s="16"/>
      <c r="F10" s="17" t="s">
        <v>27</v>
      </c>
      <c r="G10" s="18" t="n">
        <v>43729</v>
      </c>
      <c r="H10" s="18" t="n">
        <v>42572</v>
      </c>
      <c r="I10" s="20" t="n">
        <v>47238</v>
      </c>
      <c r="J10" s="18" t="n">
        <v>42633</v>
      </c>
      <c r="K10" s="20" t="n">
        <v>47305</v>
      </c>
      <c r="L10" s="20" t="n">
        <v>67</v>
      </c>
      <c r="M10" s="20" t="s">
        <v>21</v>
      </c>
      <c r="N10" s="20" t="n">
        <f aca="false">K10-I10</f>
        <v>67</v>
      </c>
      <c r="O10" s="21" t="n">
        <v>736</v>
      </c>
      <c r="P10" s="21" t="n">
        <f aca="false">(O10*D10)  * (1.2)</f>
        <v>30.912</v>
      </c>
      <c r="Q10" s="22" t="n">
        <f aca="false">R10-P10</f>
        <v>43.378</v>
      </c>
      <c r="R10" s="23" t="n">
        <v>74.29</v>
      </c>
      <c r="S10" s="24" t="n">
        <f aca="false">R10</f>
        <v>74.29</v>
      </c>
      <c r="T10" s="0"/>
      <c r="U10" s="0"/>
    </row>
    <row r="11" customFormat="false" ht="11.25" hidden="false" customHeight="true" outlineLevel="0" collapsed="false">
      <c r="A11" s="1" t="n">
        <v>91543</v>
      </c>
      <c r="B11" s="1" t="s">
        <v>22</v>
      </c>
      <c r="C11" s="1" t="n">
        <v>16.11</v>
      </c>
      <c r="D11" s="15" t="n">
        <v>0.035</v>
      </c>
      <c r="E11" s="16"/>
      <c r="F11" s="17" t="s">
        <v>28</v>
      </c>
      <c r="G11" s="18" t="n">
        <v>42698</v>
      </c>
      <c r="H11" s="18" t="n">
        <v>42634</v>
      </c>
      <c r="I11" s="20" t="n">
        <v>47305</v>
      </c>
      <c r="J11" s="18" t="n">
        <v>42694</v>
      </c>
      <c r="K11" s="20" t="n">
        <v>49004</v>
      </c>
      <c r="L11" s="20" t="n">
        <v>61</v>
      </c>
      <c r="M11" s="20" t="s">
        <v>21</v>
      </c>
      <c r="N11" s="20" t="n">
        <f aca="false">K11-I11</f>
        <v>1699</v>
      </c>
      <c r="O11" s="21" t="n">
        <v>18672</v>
      </c>
      <c r="P11" s="21" t="n">
        <f aca="false">(O11*D11)  * (1.2)</f>
        <v>784.224</v>
      </c>
      <c r="Q11" s="22" t="n">
        <f aca="false">R11-P11</f>
        <v>136.906</v>
      </c>
      <c r="R11" s="23" t="n">
        <v>921.13</v>
      </c>
      <c r="S11" s="24" t="n">
        <f aca="false">R11</f>
        <v>921.13</v>
      </c>
      <c r="T11" s="0"/>
      <c r="U11" s="0"/>
    </row>
    <row r="12" customFormat="false" ht="11.25" hidden="false" customHeight="false" outlineLevel="0" collapsed="false">
      <c r="A12" s="0"/>
      <c r="B12" s="0"/>
      <c r="C12" s="0"/>
      <c r="D12" s="15"/>
      <c r="E12" s="16"/>
      <c r="F12" s="33"/>
      <c r="G12" s="34"/>
      <c r="H12" s="34"/>
      <c r="I12" s="35"/>
      <c r="J12" s="34"/>
      <c r="K12" s="35"/>
      <c r="L12" s="35"/>
      <c r="M12" s="35"/>
      <c r="N12" s="35"/>
      <c r="O12" s="6"/>
      <c r="P12" s="6"/>
      <c r="Q12" s="36"/>
      <c r="R12" s="37"/>
      <c r="S12" s="0"/>
      <c r="T12" s="0"/>
      <c r="U12" s="0"/>
    </row>
    <row r="13" customFormat="false" ht="11.25" hidden="false" customHeight="true" outlineLevel="0" collapsed="false">
      <c r="A13" s="1" t="n">
        <v>91543</v>
      </c>
      <c r="B13" s="1" t="s">
        <v>22</v>
      </c>
      <c r="C13" s="1" t="n">
        <v>16.11</v>
      </c>
      <c r="D13" s="15" t="n">
        <v>0.035</v>
      </c>
      <c r="E13" s="16"/>
      <c r="F13" s="38" t="s">
        <v>29</v>
      </c>
      <c r="G13" s="39" t="n">
        <v>42758</v>
      </c>
      <c r="H13" s="39" t="n">
        <v>42695</v>
      </c>
      <c r="I13" s="40" t="n">
        <v>49004</v>
      </c>
      <c r="J13" s="39" t="n">
        <v>42758</v>
      </c>
      <c r="K13" s="40" t="n">
        <v>52037</v>
      </c>
      <c r="L13" s="40" t="n">
        <v>64</v>
      </c>
      <c r="M13" s="40"/>
      <c r="N13" s="40" t="n">
        <f aca="false">K13-I13</f>
        <v>3033</v>
      </c>
      <c r="O13" s="41" t="n">
        <v>33333</v>
      </c>
      <c r="P13" s="41" t="n">
        <f aca="false">(O13*D13)  * (1.2)</f>
        <v>1399.986</v>
      </c>
      <c r="Q13" s="42" t="n">
        <f aca="false">R13-P13</f>
        <v>210.064</v>
      </c>
      <c r="R13" s="43" t="n">
        <v>1610.05</v>
      </c>
      <c r="S13" s="24" t="n">
        <f aca="false">R13</f>
        <v>1610.05</v>
      </c>
      <c r="T13" s="0"/>
      <c r="U13" s="0"/>
    </row>
    <row r="14" customFormat="false" ht="11.25" hidden="false" customHeight="true" outlineLevel="0" collapsed="false">
      <c r="A14" s="1" t="n">
        <v>91543</v>
      </c>
      <c r="B14" s="1" t="s">
        <v>22</v>
      </c>
      <c r="C14" s="1" t="n">
        <v>16.11</v>
      </c>
      <c r="D14" s="15" t="n">
        <v>0.034</v>
      </c>
      <c r="E14" s="16"/>
      <c r="F14" s="44" t="s">
        <v>30</v>
      </c>
      <c r="G14" s="45" t="n">
        <v>42816</v>
      </c>
      <c r="H14" s="45" t="n">
        <v>42759</v>
      </c>
      <c r="I14" s="46" t="n">
        <v>52037</v>
      </c>
      <c r="J14" s="45" t="n">
        <v>42814</v>
      </c>
      <c r="K14" s="46" t="n">
        <v>54833</v>
      </c>
      <c r="L14" s="46" t="n">
        <v>56</v>
      </c>
      <c r="M14" s="46" t="s">
        <v>21</v>
      </c>
      <c r="N14" s="46" t="n">
        <f aca="false">K14-I14</f>
        <v>2796</v>
      </c>
      <c r="O14" s="47" t="n">
        <v>30728</v>
      </c>
      <c r="P14" s="47" t="n">
        <f aca="false">(O14*D14)  * (1.2)</f>
        <v>1253.7024</v>
      </c>
      <c r="Q14" s="48" t="n">
        <f aca="false">R14-P14</f>
        <v>256.3476</v>
      </c>
      <c r="R14" s="49" t="n">
        <v>1510.05</v>
      </c>
      <c r="S14" s="5" t="n">
        <v>0</v>
      </c>
      <c r="T14" s="0"/>
      <c r="U14" s="0"/>
    </row>
    <row r="15" customFormat="false" ht="11.25" hidden="false" customHeight="true" outlineLevel="0" collapsed="false">
      <c r="A15" s="1" t="n">
        <v>91543</v>
      </c>
      <c r="B15" s="1" t="s">
        <v>22</v>
      </c>
      <c r="C15" s="1" t="n">
        <v>16.11</v>
      </c>
      <c r="D15" s="15" t="n">
        <v>0.034</v>
      </c>
      <c r="E15" s="16"/>
      <c r="F15" s="44" t="s">
        <v>31</v>
      </c>
      <c r="G15" s="45" t="n">
        <v>42878</v>
      </c>
      <c r="H15" s="45" t="n">
        <v>42815</v>
      </c>
      <c r="I15" s="50" t="n">
        <v>54833</v>
      </c>
      <c r="J15" s="45" t="n">
        <v>42878</v>
      </c>
      <c r="K15" s="46" t="n">
        <v>56143</v>
      </c>
      <c r="L15" s="46" t="n">
        <v>64</v>
      </c>
      <c r="M15" s="46"/>
      <c r="N15" s="46" t="n">
        <f aca="false">K15-I15</f>
        <v>1310</v>
      </c>
      <c r="O15" s="47" t="n">
        <v>14397</v>
      </c>
      <c r="P15" s="47" t="n">
        <f aca="false">(O15*D15)  * (1.2)</f>
        <v>587.3976</v>
      </c>
      <c r="Q15" s="48" t="n">
        <f aca="false">R15-P15</f>
        <v>141.1124</v>
      </c>
      <c r="R15" s="49" t="n">
        <v>728.51</v>
      </c>
      <c r="S15" s="5" t="n">
        <v>0</v>
      </c>
      <c r="T15" s="0"/>
      <c r="U15" s="0"/>
    </row>
    <row r="16" customFormat="false" ht="11.25" hidden="false" customHeight="true" outlineLevel="0" collapsed="false">
      <c r="A16" s="0"/>
      <c r="B16" s="0"/>
      <c r="C16" s="0"/>
      <c r="D16" s="15"/>
      <c r="E16" s="16"/>
      <c r="F16" s="51" t="s">
        <v>32</v>
      </c>
      <c r="G16" s="52" t="n">
        <v>42884</v>
      </c>
      <c r="H16" s="52" t="n">
        <v>42701</v>
      </c>
      <c r="I16" s="53"/>
      <c r="J16" s="52" t="n">
        <v>42820</v>
      </c>
      <c r="K16" s="53"/>
      <c r="L16" s="53"/>
      <c r="M16" s="53"/>
      <c r="N16" s="53"/>
      <c r="O16" s="54"/>
      <c r="P16" s="54" t="n">
        <f aca="false">(O16*D16)  * (1.2)</f>
        <v>0</v>
      </c>
      <c r="Q16" s="55" t="n">
        <f aca="false">R16-P16</f>
        <v>34.46</v>
      </c>
      <c r="R16" s="56" t="n">
        <v>34.46</v>
      </c>
      <c r="S16" s="24" t="n">
        <f aca="false">R16</f>
        <v>34.46</v>
      </c>
      <c r="T16" s="0"/>
      <c r="U16" s="0"/>
    </row>
    <row r="17" customFormat="false" ht="11.25" hidden="false" customHeight="true" outlineLevel="0" collapsed="false">
      <c r="A17" s="0"/>
      <c r="B17" s="0"/>
      <c r="C17" s="0"/>
      <c r="D17" s="15"/>
      <c r="E17" s="16"/>
      <c r="F17" s="51" t="s">
        <v>33</v>
      </c>
      <c r="G17" s="52" t="n">
        <v>42944</v>
      </c>
      <c r="H17" s="52" t="n">
        <v>42821</v>
      </c>
      <c r="I17" s="53"/>
      <c r="J17" s="52" t="n">
        <v>42881</v>
      </c>
      <c r="K17" s="53"/>
      <c r="L17" s="53"/>
      <c r="M17" s="53"/>
      <c r="N17" s="53"/>
      <c r="O17" s="54"/>
      <c r="P17" s="54" t="n">
        <f aca="false">(O17*D17)  * (1.2)</f>
        <v>0</v>
      </c>
      <c r="Q17" s="55" t="n">
        <f aca="false">R17-P17</f>
        <v>20.58</v>
      </c>
      <c r="R17" s="56" t="n">
        <v>20.58</v>
      </c>
      <c r="S17" s="24" t="n">
        <f aca="false">R17</f>
        <v>20.58</v>
      </c>
      <c r="T17" s="0"/>
      <c r="U17" s="57" t="n">
        <f aca="false">SUM(S13:S23)</f>
        <v>5088.24</v>
      </c>
    </row>
    <row r="18" customFormat="false" ht="11.25" hidden="false" customHeight="true" outlineLevel="0" collapsed="false">
      <c r="A18" s="0"/>
      <c r="B18" s="0"/>
      <c r="C18" s="0"/>
      <c r="D18" s="15"/>
      <c r="E18" s="16"/>
      <c r="F18" s="44" t="s">
        <v>34</v>
      </c>
      <c r="G18" s="45" t="n">
        <v>42955</v>
      </c>
      <c r="H18" s="46"/>
      <c r="I18" s="46"/>
      <c r="J18" s="46"/>
      <c r="K18" s="46"/>
      <c r="L18" s="46"/>
      <c r="M18" s="46"/>
      <c r="N18" s="46"/>
      <c r="O18" s="47"/>
      <c r="P18" s="47" t="n">
        <f aca="false">(O18*D18)  * (1.2)</f>
        <v>0</v>
      </c>
      <c r="Q18" s="48" t="n">
        <v>0</v>
      </c>
      <c r="R18" s="49" t="n">
        <v>-728.51</v>
      </c>
      <c r="S18" s="5" t="n">
        <v>0</v>
      </c>
      <c r="T18" s="0"/>
      <c r="U18" s="0"/>
    </row>
    <row r="19" customFormat="false" ht="11.25" hidden="false" customHeight="true" outlineLevel="0" collapsed="false">
      <c r="A19" s="0"/>
      <c r="B19" s="0"/>
      <c r="C19" s="0"/>
      <c r="D19" s="15"/>
      <c r="E19" s="16"/>
      <c r="F19" s="44" t="s">
        <v>35</v>
      </c>
      <c r="G19" s="45" t="n">
        <v>42955</v>
      </c>
      <c r="H19" s="46"/>
      <c r="I19" s="46"/>
      <c r="J19" s="46"/>
      <c r="K19" s="46"/>
      <c r="L19" s="46"/>
      <c r="M19" s="46"/>
      <c r="N19" s="46"/>
      <c r="O19" s="47"/>
      <c r="P19" s="47" t="n">
        <f aca="false">(O19*D19)  * (1.2)</f>
        <v>0</v>
      </c>
      <c r="Q19" s="48" t="n">
        <v>0</v>
      </c>
      <c r="R19" s="49" t="n">
        <v>-1510.05</v>
      </c>
      <c r="S19" s="5" t="n">
        <v>0</v>
      </c>
      <c r="T19" s="0"/>
      <c r="U19" s="0"/>
    </row>
    <row r="20" customFormat="false" ht="11.25" hidden="false" customHeight="true" outlineLevel="0" collapsed="false">
      <c r="A20" s="1" t="n">
        <v>91543</v>
      </c>
      <c r="B20" s="1" t="s">
        <v>22</v>
      </c>
      <c r="C20" s="1" t="n">
        <v>16.11</v>
      </c>
      <c r="D20" s="15" t="n">
        <v>0.034</v>
      </c>
      <c r="E20" s="16"/>
      <c r="F20" s="38" t="s">
        <v>36</v>
      </c>
      <c r="G20" s="39" t="n">
        <v>42955</v>
      </c>
      <c r="H20" s="39" t="n">
        <v>42759</v>
      </c>
      <c r="I20" s="40" t="n">
        <v>52037</v>
      </c>
      <c r="J20" s="39" t="n">
        <v>42951</v>
      </c>
      <c r="K20" s="50" t="n">
        <v>3076</v>
      </c>
      <c r="L20" s="40" t="n">
        <v>193</v>
      </c>
      <c r="M20" s="40"/>
      <c r="N20" s="50" t="n">
        <v>5872</v>
      </c>
      <c r="O20" s="58" t="n">
        <v>63733</v>
      </c>
      <c r="P20" s="41" t="n">
        <f aca="false">(O20*D20)  * (1.2)</f>
        <v>2600.3064</v>
      </c>
      <c r="Q20" s="42" t="n">
        <f aca="false">R20-P20</f>
        <v>574.4436</v>
      </c>
      <c r="R20" s="43" t="n">
        <v>3174.75</v>
      </c>
      <c r="S20" s="24" t="n">
        <f aca="false">R20</f>
        <v>3174.75</v>
      </c>
      <c r="T20" s="0"/>
      <c r="U20" s="0"/>
    </row>
    <row r="21" customFormat="false" ht="11.25" hidden="false" customHeight="true" outlineLevel="0" collapsed="false">
      <c r="A21" s="0"/>
      <c r="B21" s="0"/>
      <c r="C21" s="0"/>
      <c r="D21" s="15"/>
      <c r="E21" s="16"/>
      <c r="F21" s="51" t="s">
        <v>37</v>
      </c>
      <c r="G21" s="52" t="n">
        <v>42975</v>
      </c>
      <c r="H21" s="52" t="n">
        <v>42517</v>
      </c>
      <c r="I21" s="53"/>
      <c r="J21" s="52" t="n">
        <v>42700</v>
      </c>
      <c r="K21" s="53"/>
      <c r="L21" s="53"/>
      <c r="M21" s="53"/>
      <c r="N21" s="53"/>
      <c r="O21" s="54"/>
      <c r="P21" s="54" t="n">
        <f aca="false">(O21*D21)  * (1.2)</f>
        <v>0</v>
      </c>
      <c r="Q21" s="55" t="n">
        <f aca="false">R21-P21</f>
        <v>52.98</v>
      </c>
      <c r="R21" s="56" t="n">
        <v>52.98</v>
      </c>
      <c r="S21" s="24" t="n">
        <f aca="false">R21</f>
        <v>52.98</v>
      </c>
      <c r="T21" s="0"/>
      <c r="U21" s="0"/>
    </row>
    <row r="22" customFormat="false" ht="11.25" hidden="false" customHeight="true" outlineLevel="0" collapsed="false">
      <c r="A22" s="1" t="n">
        <v>91543</v>
      </c>
      <c r="B22" s="1" t="s">
        <v>22</v>
      </c>
      <c r="C22" s="1" t="n">
        <v>15.57</v>
      </c>
      <c r="D22" s="15" t="n">
        <v>0.034</v>
      </c>
      <c r="E22" s="16"/>
      <c r="F22" s="38" t="s">
        <v>38</v>
      </c>
      <c r="G22" s="39" t="n">
        <v>43004</v>
      </c>
      <c r="H22" s="39" t="n">
        <v>42952</v>
      </c>
      <c r="I22" s="40" t="n">
        <v>3076</v>
      </c>
      <c r="J22" s="39" t="n">
        <v>43004</v>
      </c>
      <c r="K22" s="40" t="n">
        <v>1419</v>
      </c>
      <c r="L22" s="40" t="n">
        <v>53</v>
      </c>
      <c r="M22" s="40" t="s">
        <v>21</v>
      </c>
      <c r="N22" s="40" t="n">
        <f aca="false">K22 -I22</f>
        <v>-1657</v>
      </c>
      <c r="O22" s="41" t="n">
        <v>-18310</v>
      </c>
      <c r="P22" s="41" t="n">
        <f aca="false">(O22*D22)  * (1.2)</f>
        <v>-747.048</v>
      </c>
      <c r="Q22" s="42" t="n">
        <f aca="false">R22-P22</f>
        <v>-90.1819999999999</v>
      </c>
      <c r="R22" s="43" t="n">
        <v>-837.23</v>
      </c>
      <c r="S22" s="24" t="n">
        <f aca="false">R22</f>
        <v>-837.23</v>
      </c>
      <c r="T22" s="0"/>
      <c r="U22" s="0"/>
    </row>
    <row r="23" customFormat="false" ht="11.25" hidden="false" customHeight="false" outlineLevel="0" collapsed="false">
      <c r="A23" s="1" t="n">
        <v>104444</v>
      </c>
      <c r="B23" s="1" t="n">
        <v>1</v>
      </c>
      <c r="C23" s="1" t="n">
        <v>15.57</v>
      </c>
      <c r="D23" s="15" t="n">
        <v>0.034</v>
      </c>
      <c r="E23" s="16" t="s">
        <v>39</v>
      </c>
      <c r="F23" s="38" t="s">
        <v>40</v>
      </c>
      <c r="G23" s="39" t="n">
        <v>43066</v>
      </c>
      <c r="H23" s="39" t="n">
        <v>43005</v>
      </c>
      <c r="I23" s="40" t="n">
        <v>1419</v>
      </c>
      <c r="J23" s="39" t="n">
        <v>43066</v>
      </c>
      <c r="K23" s="40" t="n">
        <v>3298</v>
      </c>
      <c r="L23" s="40" t="n">
        <v>62</v>
      </c>
      <c r="M23" s="40" t="s">
        <v>21</v>
      </c>
      <c r="N23" s="40" t="n">
        <f aca="false">K23 -I23</f>
        <v>1879</v>
      </c>
      <c r="O23" s="41" t="n">
        <v>20763</v>
      </c>
      <c r="P23" s="41" t="n">
        <f aca="false">(O23*D23)  * (1.2)</f>
        <v>847.1304</v>
      </c>
      <c r="Q23" s="42" t="n">
        <f aca="false">R23-P23</f>
        <v>185.5196</v>
      </c>
      <c r="R23" s="43" t="n">
        <v>1032.65</v>
      </c>
      <c r="S23" s="24" t="n">
        <f aca="false">R23</f>
        <v>1032.65</v>
      </c>
      <c r="T23" s="0"/>
      <c r="U23" s="0"/>
    </row>
    <row r="24" customFormat="false" ht="11.25" hidden="false" customHeight="false" outlineLevel="0" collapsed="false">
      <c r="A24" s="0"/>
      <c r="B24" s="0"/>
      <c r="C24" s="0"/>
      <c r="D24" s="15"/>
      <c r="E24" s="16"/>
      <c r="F24" s="33"/>
      <c r="G24" s="34"/>
      <c r="H24" s="34"/>
      <c r="I24" s="35"/>
      <c r="J24" s="34"/>
      <c r="K24" s="35"/>
      <c r="L24" s="35"/>
      <c r="M24" s="35"/>
      <c r="N24" s="35"/>
      <c r="O24" s="6"/>
      <c r="P24" s="6"/>
      <c r="Q24" s="36"/>
      <c r="R24" s="37"/>
      <c r="S24" s="0"/>
      <c r="T24" s="0"/>
      <c r="U24" s="0"/>
    </row>
    <row r="25" customFormat="false" ht="11.25" hidden="false" customHeight="true" outlineLevel="0" collapsed="false">
      <c r="A25" s="1" t="n">
        <v>104444</v>
      </c>
      <c r="B25" s="1" t="s">
        <v>22</v>
      </c>
      <c r="C25" s="1" t="n">
        <v>15.57</v>
      </c>
      <c r="D25" s="15" t="n">
        <v>0.034</v>
      </c>
      <c r="E25" s="16"/>
      <c r="F25" s="17" t="s">
        <v>41</v>
      </c>
      <c r="G25" s="18" t="n">
        <v>43129</v>
      </c>
      <c r="H25" s="18" t="n">
        <v>43067</v>
      </c>
      <c r="I25" s="20" t="n">
        <v>3298</v>
      </c>
      <c r="J25" s="18" t="n">
        <v>43129</v>
      </c>
      <c r="K25" s="20" t="n">
        <v>6052</v>
      </c>
      <c r="L25" s="20" t="n">
        <v>63</v>
      </c>
      <c r="M25" s="20" t="s">
        <v>21</v>
      </c>
      <c r="N25" s="20" t="n">
        <f aca="false">K25 -I25</f>
        <v>2754</v>
      </c>
      <c r="O25" s="21" t="n">
        <v>30294</v>
      </c>
      <c r="P25" s="21" t="n">
        <f aca="false">(O25*D25)  * (1.2)</f>
        <v>1235.9952</v>
      </c>
      <c r="Q25" s="22" t="n">
        <f aca="false">R25-P25</f>
        <v>277.8248</v>
      </c>
      <c r="R25" s="23" t="n">
        <v>1513.82</v>
      </c>
      <c r="S25" s="24" t="n">
        <f aca="false">R25</f>
        <v>1513.82</v>
      </c>
      <c r="T25" s="0"/>
      <c r="U25" s="0"/>
    </row>
    <row r="26" customFormat="false" ht="11.25" hidden="false" customHeight="true" outlineLevel="0" collapsed="false">
      <c r="A26" s="0"/>
      <c r="B26" s="0"/>
      <c r="C26" s="0"/>
      <c r="D26" s="15"/>
      <c r="E26" s="16"/>
      <c r="F26" s="51" t="s">
        <v>42</v>
      </c>
      <c r="G26" s="52" t="n">
        <v>43147</v>
      </c>
      <c r="H26" s="52" t="n">
        <v>42882</v>
      </c>
      <c r="I26" s="53"/>
      <c r="J26" s="52" t="n">
        <v>43065</v>
      </c>
      <c r="K26" s="53"/>
      <c r="L26" s="53"/>
      <c r="M26" s="53"/>
      <c r="N26" s="53" t="n">
        <f aca="false">K26 -I26</f>
        <v>0</v>
      </c>
      <c r="O26" s="54"/>
      <c r="P26" s="54" t="n">
        <f aca="false">(O26*D26)  * (1.2)</f>
        <v>0</v>
      </c>
      <c r="Q26" s="55" t="n">
        <f aca="false">R26-P26</f>
        <v>53.14</v>
      </c>
      <c r="R26" s="56" t="n">
        <v>53.14</v>
      </c>
      <c r="S26" s="24" t="n">
        <f aca="false">R26</f>
        <v>53.14</v>
      </c>
      <c r="T26" s="0"/>
      <c r="U26" s="0"/>
    </row>
    <row r="27" customFormat="false" ht="11.25" hidden="false" customHeight="true" outlineLevel="0" collapsed="false">
      <c r="A27" s="1" t="n">
        <v>111727</v>
      </c>
      <c r="B27" s="1" t="n">
        <v>1</v>
      </c>
      <c r="C27" s="1" t="n">
        <v>15.57</v>
      </c>
      <c r="D27" s="15" t="n">
        <v>0.0364</v>
      </c>
      <c r="E27" s="16"/>
      <c r="F27" s="17" t="s">
        <v>43</v>
      </c>
      <c r="G27" s="18" t="n">
        <v>43203</v>
      </c>
      <c r="H27" s="18" t="n">
        <v>43130</v>
      </c>
      <c r="I27" s="20" t="n">
        <v>6052</v>
      </c>
      <c r="J27" s="18" t="n">
        <v>43194</v>
      </c>
      <c r="K27" s="20" t="n">
        <v>9161</v>
      </c>
      <c r="L27" s="20" t="n">
        <v>54</v>
      </c>
      <c r="M27" s="20"/>
      <c r="N27" s="20" t="n">
        <f aca="false">K27 -I27</f>
        <v>3109</v>
      </c>
      <c r="O27" s="21" t="n">
        <v>34199</v>
      </c>
      <c r="P27" s="21" t="n">
        <f aca="false">(O27*D27)  * (1.2)</f>
        <v>1493.81232</v>
      </c>
      <c r="Q27" s="22" t="n">
        <f aca="false">R27-P27</f>
        <v>385.37768</v>
      </c>
      <c r="R27" s="23" t="n">
        <v>1879.19</v>
      </c>
      <c r="S27" s="24" t="n">
        <f aca="false">R27</f>
        <v>1879.19</v>
      </c>
      <c r="T27" s="0"/>
      <c r="U27" s="32" t="n">
        <f aca="false">SUM(S25:S34)</f>
        <v>5994.66</v>
      </c>
    </row>
    <row r="28" customFormat="false" ht="11.25" hidden="false" customHeight="true" outlineLevel="0" collapsed="false">
      <c r="A28" s="1" t="n">
        <v>111727</v>
      </c>
      <c r="B28" s="1" t="n">
        <v>1</v>
      </c>
      <c r="C28" s="1" t="n">
        <v>15.57</v>
      </c>
      <c r="D28" s="15" t="n">
        <v>0.0364</v>
      </c>
      <c r="E28" s="16"/>
      <c r="F28" s="17" t="s">
        <v>44</v>
      </c>
      <c r="G28" s="18" t="n">
        <v>43251</v>
      </c>
      <c r="H28" s="18" t="n">
        <v>43195</v>
      </c>
      <c r="I28" s="20" t="n">
        <v>9161</v>
      </c>
      <c r="J28" s="18" t="n">
        <v>43250</v>
      </c>
      <c r="K28" s="20" t="n">
        <v>10987</v>
      </c>
      <c r="L28" s="20" t="n">
        <v>56</v>
      </c>
      <c r="M28" s="20" t="s">
        <v>21</v>
      </c>
      <c r="N28" s="20" t="n">
        <f aca="false">K28 -I28</f>
        <v>1826</v>
      </c>
      <c r="O28" s="21" t="n">
        <v>20086</v>
      </c>
      <c r="P28" s="21" t="n">
        <f aca="false">(O28*D28)  * (1.2)</f>
        <v>877.35648</v>
      </c>
      <c r="Q28" s="22" t="n">
        <f aca="false">R28-P28</f>
        <v>242.28352</v>
      </c>
      <c r="R28" s="23" t="n">
        <v>1119.64</v>
      </c>
      <c r="S28" s="24" t="n">
        <f aca="false">R28</f>
        <v>1119.64</v>
      </c>
      <c r="T28" s="0"/>
      <c r="U28" s="0"/>
    </row>
    <row r="29" customFormat="false" ht="11.25" hidden="false" customHeight="true" outlineLevel="0" collapsed="false">
      <c r="A29" s="0"/>
      <c r="B29" s="0"/>
      <c r="C29" s="0"/>
      <c r="D29" s="15"/>
      <c r="E29" s="16"/>
      <c r="F29" s="51" t="s">
        <v>45</v>
      </c>
      <c r="G29" s="52" t="n">
        <v>43261</v>
      </c>
      <c r="H29" s="52" t="n">
        <v>43066</v>
      </c>
      <c r="I29" s="53"/>
      <c r="J29" s="52" t="n">
        <v>43246</v>
      </c>
      <c r="K29" s="53"/>
      <c r="L29" s="53"/>
      <c r="M29" s="53"/>
      <c r="N29" s="53" t="n">
        <f aca="false">K29 -I29</f>
        <v>0</v>
      </c>
      <c r="O29" s="54"/>
      <c r="P29" s="54" t="n">
        <f aca="false">(O29*D29)  * (1.2)</f>
        <v>0</v>
      </c>
      <c r="Q29" s="55" t="n">
        <f aca="false">R29-P29</f>
        <v>51.86</v>
      </c>
      <c r="R29" s="56" t="n">
        <v>51.86</v>
      </c>
      <c r="S29" s="24" t="n">
        <f aca="false">R29</f>
        <v>51.86</v>
      </c>
      <c r="T29" s="0"/>
      <c r="U29" s="0"/>
    </row>
    <row r="30" customFormat="false" ht="11.25" hidden="false" customHeight="true" outlineLevel="0" collapsed="false">
      <c r="A30" s="1" t="n">
        <v>111727</v>
      </c>
      <c r="B30" s="1" t="n">
        <v>1</v>
      </c>
      <c r="C30" s="1" t="n">
        <v>16.99</v>
      </c>
      <c r="D30" s="15" t="n">
        <v>0.0364</v>
      </c>
      <c r="E30" s="16"/>
      <c r="F30" s="17" t="s">
        <v>46</v>
      </c>
      <c r="G30" s="18" t="n">
        <v>43319</v>
      </c>
      <c r="H30" s="18" t="n">
        <v>43251</v>
      </c>
      <c r="I30" s="20" t="n">
        <v>10987</v>
      </c>
      <c r="J30" s="18" t="n">
        <v>43316</v>
      </c>
      <c r="K30" s="20" t="n">
        <v>11271</v>
      </c>
      <c r="L30" s="20" t="n">
        <v>66</v>
      </c>
      <c r="M30" s="20"/>
      <c r="N30" s="20" t="n">
        <f aca="false">K30 -I30</f>
        <v>284</v>
      </c>
      <c r="O30" s="21" t="n">
        <v>3124</v>
      </c>
      <c r="P30" s="21" t="n">
        <f aca="false">(O30*D30)  * (1.2)</f>
        <v>136.45632</v>
      </c>
      <c r="Q30" s="22" t="n">
        <f aca="false">R30-P30</f>
        <v>75.15368</v>
      </c>
      <c r="R30" s="23" t="n">
        <v>211.61</v>
      </c>
      <c r="S30" s="24" t="n">
        <f aca="false">R30</f>
        <v>211.61</v>
      </c>
      <c r="T30" s="0"/>
      <c r="U30" s="0"/>
    </row>
    <row r="31" customFormat="false" ht="11.25" hidden="false" customHeight="true" outlineLevel="0" collapsed="false">
      <c r="A31" s="1" t="n">
        <v>111727</v>
      </c>
      <c r="B31" s="1" t="n">
        <v>1</v>
      </c>
      <c r="C31" s="1" t="n">
        <v>16.99</v>
      </c>
      <c r="D31" s="15" t="n">
        <v>0.0364</v>
      </c>
      <c r="E31" s="16"/>
      <c r="F31" s="17" t="s">
        <v>47</v>
      </c>
      <c r="G31" s="18" t="n">
        <v>43375</v>
      </c>
      <c r="H31" s="18" t="n">
        <v>43317</v>
      </c>
      <c r="I31" s="20" t="n">
        <v>11271</v>
      </c>
      <c r="J31" s="18" t="n">
        <v>43374</v>
      </c>
      <c r="K31" s="20" t="n">
        <v>11020</v>
      </c>
      <c r="L31" s="20" t="n">
        <v>58</v>
      </c>
      <c r="M31" s="20" t="s">
        <v>21</v>
      </c>
      <c r="N31" s="20" t="n">
        <f aca="false">K31 -I31</f>
        <v>-251</v>
      </c>
      <c r="O31" s="21" t="n">
        <f aca="false">-2741</f>
        <v>-2741</v>
      </c>
      <c r="P31" s="21" t="n">
        <f aca="false">(O31*D31)  * (1.2)</f>
        <v>-119.72688</v>
      </c>
      <c r="Q31" s="22" t="n">
        <f aca="false">R31-P31</f>
        <v>14.71688</v>
      </c>
      <c r="R31" s="23" t="n">
        <v>-105.01</v>
      </c>
      <c r="S31" s="24" t="n">
        <f aca="false">R31</f>
        <v>-105.01</v>
      </c>
      <c r="T31" s="0"/>
      <c r="U31" s="0"/>
    </row>
    <row r="32" customFormat="false" ht="11.25" hidden="false" customHeight="true" outlineLevel="0" collapsed="false">
      <c r="A32" s="1" t="n">
        <v>111727</v>
      </c>
      <c r="B32" s="1" t="n">
        <v>1</v>
      </c>
      <c r="C32" s="1" t="n">
        <v>16.99</v>
      </c>
      <c r="D32" s="15" t="n">
        <v>0.0364</v>
      </c>
      <c r="E32" s="16"/>
      <c r="F32" s="17" t="s">
        <v>48</v>
      </c>
      <c r="G32" s="18" t="n">
        <v>43437</v>
      </c>
      <c r="H32" s="18" t="n">
        <v>43375</v>
      </c>
      <c r="I32" s="20" t="n">
        <v>11020</v>
      </c>
      <c r="J32" s="18" t="n">
        <v>43436</v>
      </c>
      <c r="K32" s="20" t="n">
        <v>13017</v>
      </c>
      <c r="L32" s="20" t="n">
        <v>62</v>
      </c>
      <c r="M32" s="20" t="s">
        <v>21</v>
      </c>
      <c r="N32" s="20" t="n">
        <f aca="false">K32 -I32</f>
        <v>1997</v>
      </c>
      <c r="O32" s="21" t="n">
        <v>21808</v>
      </c>
      <c r="P32" s="21" t="n">
        <f aca="false">(O32*D32)  * (1.2)</f>
        <v>952.57344</v>
      </c>
      <c r="Q32" s="22" t="n">
        <f aca="false">R32-P32</f>
        <v>263.52656</v>
      </c>
      <c r="R32" s="23" t="n">
        <v>1216.1</v>
      </c>
      <c r="S32" s="24" t="n">
        <f aca="false">R32</f>
        <v>1216.1</v>
      </c>
      <c r="T32" s="24"/>
      <c r="U32" s="0"/>
    </row>
    <row r="33" customFormat="false" ht="11.25" hidden="false" customHeight="true" outlineLevel="0" collapsed="false">
      <c r="A33" s="0"/>
      <c r="B33" s="0"/>
      <c r="C33" s="0"/>
      <c r="D33" s="15"/>
      <c r="E33" s="16"/>
      <c r="F33" s="51" t="s">
        <v>49</v>
      </c>
      <c r="G33" s="52" t="n">
        <v>43439</v>
      </c>
      <c r="H33" s="52" t="n">
        <v>43247</v>
      </c>
      <c r="I33" s="53"/>
      <c r="J33" s="52" t="n">
        <v>43430</v>
      </c>
      <c r="K33" s="53"/>
      <c r="L33" s="53"/>
      <c r="M33" s="53"/>
      <c r="N33" s="53" t="n">
        <f aca="false">K33 -I33</f>
        <v>0</v>
      </c>
      <c r="O33" s="54"/>
      <c r="P33" s="54" t="n">
        <f aca="false">(O33*D33)  * (1.2)</f>
        <v>0</v>
      </c>
      <c r="Q33" s="55" t="n">
        <f aca="false">R33-P33</f>
        <v>38.06</v>
      </c>
      <c r="R33" s="56" t="n">
        <v>38.06</v>
      </c>
      <c r="S33" s="24" t="n">
        <f aca="false">R33</f>
        <v>38.06</v>
      </c>
      <c r="U33" s="0"/>
    </row>
    <row r="34" customFormat="false" ht="11.25" hidden="false" customHeight="true" outlineLevel="0" collapsed="false">
      <c r="A34" s="0"/>
      <c r="B34" s="0"/>
      <c r="C34" s="0"/>
      <c r="D34" s="15"/>
      <c r="E34" s="16"/>
      <c r="F34" s="51" t="s">
        <v>50</v>
      </c>
      <c r="G34" s="52" t="n">
        <v>43440</v>
      </c>
      <c r="H34" s="52" t="n">
        <v>43251</v>
      </c>
      <c r="I34" s="53"/>
      <c r="J34" s="52" t="n">
        <v>43433</v>
      </c>
      <c r="K34" s="53"/>
      <c r="L34" s="53"/>
      <c r="M34" s="53"/>
      <c r="N34" s="53" t="n">
        <f aca="false">K34 -I34</f>
        <v>0</v>
      </c>
      <c r="O34" s="54"/>
      <c r="P34" s="54" t="n">
        <f aca="false">(O34*D34)  * (1.2)</f>
        <v>0</v>
      </c>
      <c r="Q34" s="55" t="n">
        <f aca="false">R34-P34</f>
        <v>16.25</v>
      </c>
      <c r="R34" s="56" t="n">
        <v>16.25</v>
      </c>
      <c r="S34" s="24" t="n">
        <f aca="false">R34</f>
        <v>16.25</v>
      </c>
      <c r="U34" s="0"/>
    </row>
    <row r="35" customFormat="false" ht="11.25" hidden="false" customHeight="true" outlineLevel="0" collapsed="false">
      <c r="A35" s="0"/>
      <c r="B35" s="0"/>
      <c r="C35" s="0"/>
      <c r="D35" s="0"/>
      <c r="E35" s="16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U35" s="0"/>
    </row>
    <row r="36" customFormat="false" ht="11.25" hidden="false" customHeight="true" outlineLevel="0" collapsed="false">
      <c r="A36" s="0"/>
      <c r="B36" s="0"/>
      <c r="C36" s="0"/>
      <c r="D36" s="15"/>
      <c r="E36" s="16"/>
      <c r="F36" s="33"/>
      <c r="G36" s="34"/>
      <c r="H36" s="34"/>
      <c r="I36" s="35"/>
      <c r="J36" s="34"/>
      <c r="K36" s="35"/>
      <c r="L36" s="35"/>
      <c r="M36" s="35"/>
      <c r="N36" s="35"/>
      <c r="O36" s="6"/>
      <c r="P36" s="6"/>
      <c r="Q36" s="36"/>
      <c r="R36" s="37"/>
      <c r="S36" s="0"/>
      <c r="U36" s="0"/>
    </row>
    <row r="37" customFormat="false" ht="11.25" hidden="false" customHeight="true" outlineLevel="0" collapsed="false">
      <c r="A37" s="1" t="n">
        <v>111727</v>
      </c>
      <c r="B37" s="1" t="n">
        <v>1</v>
      </c>
      <c r="C37" s="1" t="n">
        <v>16.99</v>
      </c>
      <c r="D37" s="15" t="n">
        <v>0.0473</v>
      </c>
      <c r="E37" s="16"/>
      <c r="F37" s="59" t="s">
        <v>51</v>
      </c>
      <c r="G37" s="60" t="n">
        <v>43437</v>
      </c>
      <c r="H37" s="60" t="n">
        <v>43437</v>
      </c>
      <c r="I37" s="61" t="n">
        <v>13017</v>
      </c>
      <c r="J37" s="60" t="n">
        <v>43492</v>
      </c>
      <c r="K37" s="61" t="n">
        <v>16030</v>
      </c>
      <c r="L37" s="61" t="n">
        <v>56</v>
      </c>
      <c r="M37" s="61" t="s">
        <v>21</v>
      </c>
      <c r="N37" s="61" t="n">
        <f aca="false">K37 -I37</f>
        <v>3013</v>
      </c>
      <c r="O37" s="62" t="n">
        <v>33053</v>
      </c>
      <c r="P37" s="62" t="n">
        <f aca="false">(O37*D37)  * (1.2)</f>
        <v>1876.08828</v>
      </c>
      <c r="Q37" s="63" t="n">
        <f aca="false">R37-P37</f>
        <v>169.54172</v>
      </c>
      <c r="R37" s="64" t="n">
        <v>2045.63</v>
      </c>
      <c r="S37" s="24" t="n">
        <f aca="false">R37</f>
        <v>2045.63</v>
      </c>
      <c r="U37" s="0"/>
    </row>
    <row r="38" customFormat="false" ht="11.25" hidden="false" customHeight="true" outlineLevel="0" collapsed="false">
      <c r="A38" s="1" t="n">
        <v>95562</v>
      </c>
      <c r="B38" s="1" t="n">
        <v>1</v>
      </c>
      <c r="C38" s="1" t="n">
        <v>16.99</v>
      </c>
      <c r="D38" s="15" t="n">
        <v>0.0473</v>
      </c>
      <c r="E38" s="16"/>
      <c r="F38" s="65" t="s">
        <v>52</v>
      </c>
      <c r="G38" s="66" t="n">
        <v>43557</v>
      </c>
      <c r="H38" s="66" t="n">
        <v>43493</v>
      </c>
      <c r="I38" s="67" t="n">
        <v>16030</v>
      </c>
      <c r="J38" s="66" t="n">
        <v>43555</v>
      </c>
      <c r="K38" s="67" t="n">
        <v>18772</v>
      </c>
      <c r="L38" s="67" t="n">
        <v>63</v>
      </c>
      <c r="M38" s="67" t="s">
        <v>21</v>
      </c>
      <c r="N38" s="67" t="n">
        <f aca="false">K38 -I38</f>
        <v>2742</v>
      </c>
      <c r="O38" s="68" t="n">
        <v>30080</v>
      </c>
      <c r="P38" s="68" t="n">
        <f aca="false">(O38*D38)  * (1.2)</f>
        <v>1707.3408</v>
      </c>
      <c r="Q38" s="69" t="n">
        <f aca="false">R38-P38</f>
        <v>346.609199999999</v>
      </c>
      <c r="R38" s="70" t="n">
        <v>2053.95</v>
      </c>
      <c r="S38" s="24" t="n">
        <f aca="false">R38</f>
        <v>2053.95</v>
      </c>
      <c r="U38" s="24" t="n">
        <f aca="false">SUM(R37:R41)</f>
        <v>5066.97</v>
      </c>
    </row>
    <row r="39" customFormat="false" ht="11.25" hidden="false" customHeight="true" outlineLevel="0" collapsed="false">
      <c r="A39" s="1" t="n">
        <v>95562</v>
      </c>
      <c r="B39" s="1" t="n">
        <v>1</v>
      </c>
      <c r="C39" s="1" t="n">
        <v>16.99</v>
      </c>
      <c r="D39" s="15" t="n">
        <v>0.0473</v>
      </c>
      <c r="E39" s="16"/>
      <c r="F39" s="65" t="s">
        <v>53</v>
      </c>
      <c r="G39" s="66" t="n">
        <v>43620</v>
      </c>
      <c r="H39" s="66" t="n">
        <v>43556</v>
      </c>
      <c r="I39" s="67" t="n">
        <v>18772</v>
      </c>
      <c r="J39" s="66" t="n">
        <v>43620</v>
      </c>
      <c r="K39" s="67" t="n">
        <v>19690</v>
      </c>
      <c r="L39" s="67" t="n">
        <v>65</v>
      </c>
      <c r="M39" s="67"/>
      <c r="N39" s="67" t="n">
        <f aca="false">K39 -I39</f>
        <v>918</v>
      </c>
      <c r="O39" s="68" t="n">
        <v>10070</v>
      </c>
      <c r="P39" s="68" t="n">
        <f aca="false">(O39*D39)  * (1.2)</f>
        <v>571.5732</v>
      </c>
      <c r="Q39" s="69" t="n">
        <f aca="false">R39-P39</f>
        <v>143.7068</v>
      </c>
      <c r="R39" s="70" t="n">
        <v>715.28</v>
      </c>
      <c r="S39" s="24" t="n">
        <f aca="false">R39</f>
        <v>715.28</v>
      </c>
    </row>
    <row r="40" customFormat="false" ht="11.25" hidden="false" customHeight="true" outlineLevel="0" collapsed="false">
      <c r="A40" s="0"/>
      <c r="B40" s="0"/>
      <c r="C40" s="0"/>
      <c r="D40" s="15"/>
      <c r="E40" s="16"/>
      <c r="F40" s="51" t="s">
        <v>54</v>
      </c>
      <c r="G40" s="52" t="n">
        <v>43633</v>
      </c>
      <c r="H40" s="52" t="n">
        <v>43431</v>
      </c>
      <c r="I40" s="53"/>
      <c r="J40" s="52" t="n">
        <v>43629</v>
      </c>
      <c r="K40" s="53"/>
      <c r="L40" s="53"/>
      <c r="M40" s="53"/>
      <c r="N40" s="53" t="n">
        <f aca="false">K40 -I40</f>
        <v>0</v>
      </c>
      <c r="O40" s="54"/>
      <c r="P40" s="54" t="n">
        <f aca="false">(O40*D40)  * (1.2)</f>
        <v>0</v>
      </c>
      <c r="Q40" s="55" t="n">
        <f aca="false">R40-P40</f>
        <v>55.78</v>
      </c>
      <c r="R40" s="56" t="n">
        <v>55.78</v>
      </c>
      <c r="S40" s="24" t="n">
        <f aca="false">R40</f>
        <v>55.78</v>
      </c>
    </row>
    <row r="41" customFormat="false" ht="11.25" hidden="false" customHeight="true" outlineLevel="0" collapsed="false">
      <c r="A41" s="1" t="n">
        <v>95562</v>
      </c>
      <c r="B41" s="1" t="n">
        <v>1</v>
      </c>
      <c r="C41" s="1" t="n">
        <v>16.99</v>
      </c>
      <c r="D41" s="15" t="n">
        <v>0.0473</v>
      </c>
      <c r="E41" s="16"/>
      <c r="F41" s="65" t="s">
        <v>55</v>
      </c>
      <c r="G41" s="66" t="n">
        <v>43707</v>
      </c>
      <c r="H41" s="66" t="n">
        <v>43621</v>
      </c>
      <c r="I41" s="67" t="n">
        <v>19690</v>
      </c>
      <c r="J41" s="66" t="n">
        <v>43679</v>
      </c>
      <c r="K41" s="67" t="n">
        <v>19903</v>
      </c>
      <c r="L41" s="67" t="n">
        <v>59</v>
      </c>
      <c r="M41" s="67"/>
      <c r="N41" s="67" t="n">
        <f aca="false">K41 -I41</f>
        <v>213</v>
      </c>
      <c r="O41" s="68" t="n">
        <v>2337</v>
      </c>
      <c r="P41" s="68" t="n">
        <f aca="false">(O41*D41)  * (1.2)</f>
        <v>132.64812</v>
      </c>
      <c r="Q41" s="69" t="n">
        <f aca="false">R41-P41</f>
        <v>63.68188</v>
      </c>
      <c r="R41" s="70" t="n">
        <v>196.33</v>
      </c>
      <c r="S41" s="24" t="n">
        <f aca="false">R41</f>
        <v>196.33</v>
      </c>
    </row>
    <row r="42" customFormat="false" ht="15" hidden="false" customHeight="false" outlineLevel="0" collapsed="false">
      <c r="A42" s="0"/>
      <c r="B42" s="0"/>
      <c r="D42" s="15"/>
      <c r="E42" s="71"/>
      <c r="F42" s="65"/>
      <c r="G42" s="66"/>
      <c r="H42" s="66"/>
      <c r="I42" s="67"/>
      <c r="J42" s="66"/>
      <c r="K42" s="67"/>
      <c r="L42" s="67"/>
      <c r="M42" s="67"/>
      <c r="N42" s="67" t="n">
        <f aca="false">K42 -I42</f>
        <v>0</v>
      </c>
      <c r="O42" s="68"/>
      <c r="P42" s="68" t="n">
        <f aca="false">(O42*D42)  * (1.2)</f>
        <v>0</v>
      </c>
      <c r="Q42" s="69" t="n">
        <f aca="false">R42-P42</f>
        <v>0</v>
      </c>
      <c r="R42" s="70"/>
      <c r="S42" s="24" t="n">
        <f aca="false">R42</f>
        <v>0</v>
      </c>
    </row>
    <row r="43" customFormat="false" ht="15" hidden="false" customHeight="false" outlineLevel="0" collapsed="false">
      <c r="A43" s="0"/>
      <c r="B43" s="0"/>
      <c r="D43" s="15"/>
      <c r="E43" s="71"/>
      <c r="F43" s="65"/>
      <c r="G43" s="66"/>
      <c r="H43" s="66"/>
      <c r="I43" s="67"/>
      <c r="J43" s="66"/>
      <c r="K43" s="67"/>
      <c r="L43" s="67"/>
      <c r="M43" s="67"/>
      <c r="N43" s="67" t="n">
        <f aca="false">K43 -I43</f>
        <v>0</v>
      </c>
      <c r="O43" s="68"/>
      <c r="P43" s="68" t="n">
        <f aca="false">(O43*D43)  * (1.2)</f>
        <v>0</v>
      </c>
      <c r="Q43" s="69" t="n">
        <f aca="false">R43-P43</f>
        <v>0</v>
      </c>
      <c r="R43" s="70"/>
      <c r="S43" s="24" t="n">
        <f aca="false">R43</f>
        <v>0</v>
      </c>
    </row>
    <row r="44" customFormat="false" ht="15" hidden="false" customHeight="false" outlineLevel="0" collapsed="false">
      <c r="A44" s="0"/>
      <c r="B44" s="0"/>
      <c r="D44" s="15"/>
      <c r="E44" s="71"/>
      <c r="F44" s="65"/>
      <c r="G44" s="66"/>
      <c r="H44" s="66"/>
      <c r="I44" s="67"/>
      <c r="J44" s="66"/>
      <c r="K44" s="67"/>
      <c r="L44" s="67"/>
      <c r="M44" s="67"/>
      <c r="N44" s="67" t="n">
        <f aca="false">K44 -I44</f>
        <v>0</v>
      </c>
      <c r="O44" s="68"/>
      <c r="P44" s="68" t="n">
        <f aca="false">(O44*D44)  * (1.2)</f>
        <v>0</v>
      </c>
      <c r="Q44" s="69" t="n">
        <f aca="false">R44-P44</f>
        <v>0</v>
      </c>
      <c r="R44" s="70"/>
      <c r="S44" s="24" t="n">
        <f aca="false">R44</f>
        <v>0</v>
      </c>
    </row>
    <row r="45" customFormat="false" ht="11.25" hidden="false" customHeight="false" outlineLevel="0" collapsed="false">
      <c r="A45" s="0"/>
      <c r="B45" s="0"/>
      <c r="D45" s="15"/>
      <c r="E45" s="72"/>
      <c r="F45" s="33"/>
      <c r="G45" s="34"/>
      <c r="H45" s="34"/>
      <c r="I45" s="35"/>
      <c r="J45" s="34"/>
      <c r="K45" s="35"/>
      <c r="L45" s="35"/>
      <c r="M45" s="35"/>
      <c r="N45" s="35"/>
      <c r="O45" s="6"/>
      <c r="P45" s="6"/>
      <c r="Q45" s="36"/>
      <c r="R45" s="37"/>
    </row>
    <row r="46" customFormat="false" ht="11.25" hidden="false" customHeight="false" outlineLevel="0" collapsed="false">
      <c r="A46" s="0"/>
      <c r="B46" s="0"/>
      <c r="D46" s="15"/>
      <c r="E46" s="72"/>
      <c r="F46" s="33"/>
      <c r="G46" s="34"/>
      <c r="H46" s="34"/>
      <c r="I46" s="35"/>
      <c r="J46" s="34"/>
      <c r="K46" s="35"/>
      <c r="L46" s="35"/>
      <c r="M46" s="35"/>
      <c r="N46" s="35"/>
      <c r="O46" s="6"/>
      <c r="P46" s="6"/>
      <c r="Q46" s="36"/>
      <c r="R46" s="37"/>
    </row>
    <row r="47" customFormat="false" ht="11.25" hidden="false" customHeight="false" outlineLevel="0" collapsed="false">
      <c r="A47" s="25" t="s">
        <v>56</v>
      </c>
      <c r="B47" s="25"/>
      <c r="F47" s="0"/>
      <c r="K47" s="0"/>
    </row>
    <row r="48" customFormat="false" ht="11.25" hidden="false" customHeight="false" outlineLevel="0" collapsed="false">
      <c r="A48" s="73" t="s">
        <v>57</v>
      </c>
      <c r="B48" s="73"/>
      <c r="F48" s="0"/>
      <c r="K48" s="0"/>
    </row>
    <row r="49" customFormat="false" ht="11.25" hidden="false" customHeight="false" outlineLevel="0" collapsed="false">
      <c r="A49" s="44" t="s">
        <v>58</v>
      </c>
      <c r="B49" s="44"/>
      <c r="F49" s="0"/>
      <c r="K49" s="0"/>
    </row>
    <row r="50" customFormat="false" ht="11.25" hidden="false" customHeight="false" outlineLevel="0" collapsed="false">
      <c r="F50" s="0"/>
      <c r="K50" s="0"/>
    </row>
    <row r="51" customFormat="false" ht="11.25" hidden="false" customHeight="false" outlineLevel="0" collapsed="false">
      <c r="F51" s="3" t="s">
        <v>59</v>
      </c>
      <c r="K51" s="74"/>
    </row>
    <row r="52" customFormat="false" ht="11.25" hidden="false" customHeight="false" outlineLevel="0" collapsed="false">
      <c r="F52" s="75" t="s">
        <v>60</v>
      </c>
    </row>
  </sheetData>
  <mergeCells count="14">
    <mergeCell ref="P2:R2"/>
    <mergeCell ref="F3:F4"/>
    <mergeCell ref="G3:G4"/>
    <mergeCell ref="H3:K3"/>
    <mergeCell ref="L3:L4"/>
    <mergeCell ref="M3:M4"/>
    <mergeCell ref="N3:N4"/>
    <mergeCell ref="O3:O4"/>
    <mergeCell ref="P3:R3"/>
    <mergeCell ref="E5:E22"/>
    <mergeCell ref="E23:E41"/>
    <mergeCell ref="A47:B47"/>
    <mergeCell ref="A48:B48"/>
    <mergeCell ref="A49:B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052631578947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052631578947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2019-10-25T14:48:54Z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