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0E519CA9-FFF1-41FC-A064-117C0E1620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2" sheetId="2" r:id="rId1"/>
    <sheet name="Planilha1" sheetId="3" r:id="rId2"/>
  </sheets>
  <definedNames>
    <definedName name="aporte">Planilha2!$D$18:$D$18</definedName>
    <definedName name="qtd_anos">Planilha2!$D$19:$D$19</definedName>
    <definedName name="rendimento_carteira">Planilha2!$D$14:$D$14</definedName>
    <definedName name="salario">Planilha2!$D$13:$D$13</definedName>
    <definedName name="sugestao_investimento">Planilha2!$D$15:$D$15</definedName>
    <definedName name="taxa_mensal">Planilha2!$D$20:$D$20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2" l="1"/>
  <c r="C39" i="2"/>
  <c r="C40" i="2"/>
  <c r="C41" i="2"/>
  <c r="C42" i="2"/>
  <c r="C37" i="2"/>
  <c r="A9" i="3"/>
  <c r="A10" i="3"/>
  <c r="A11" i="3"/>
  <c r="A12" i="3"/>
  <c r="A13" i="3"/>
  <c r="A14" i="3"/>
  <c r="A15" i="3"/>
  <c r="A16" i="3"/>
  <c r="A17" i="3"/>
  <c r="A18" i="3"/>
  <c r="A19" i="3"/>
  <c r="A20" i="3"/>
  <c r="A4" i="3"/>
  <c r="A5" i="3"/>
  <c r="A6" i="3"/>
  <c r="A7" i="3"/>
  <c r="A8" i="3"/>
  <c r="A3" i="3"/>
  <c r="C34" i="2" a="1"/>
  <c r="C34" i="2"/>
  <c r="D21" i="2" a="1"/>
  <c r="D21" i="2"/>
  <c r="D22" i="2"/>
  <c r="D15" i="2"/>
  <c r="C26" i="2"/>
  <c r="D26" i="2" s="1" a="1"/>
  <c r="D26" i="2" s="1"/>
  <c r="C27" i="2"/>
  <c r="D27" i="2" s="1" a="1"/>
  <c r="D27" i="2" s="1"/>
  <c r="C28" i="2"/>
  <c r="D28" i="2" s="1" a="1"/>
  <c r="D28" i="2" s="1"/>
  <c r="C29" i="2"/>
  <c r="D29" i="2" s="1" a="1"/>
  <c r="D29" i="2" s="1"/>
  <c r="C25" i="2"/>
  <c r="D25" i="2" s="1" a="1"/>
  <c r="D25" i="2" s="1"/>
  <c r="D37" i="2" l="1"/>
  <c r="D38" i="2"/>
  <c r="D39" i="2"/>
  <c r="D40" i="2"/>
  <c r="D41" i="2"/>
  <c r="D42" i="2"/>
  <c r="D4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<sst xmlns="http://schemas.openxmlformats.org/spreadsheetml/2006/main" count="69" uniqueCount="33">
  <si>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</si>
  <si>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Salario</t>
  </si>
  <si>
    <t>Rendimento Carteira</t>
  </si>
  <si>
    <t>Sugestão de Investimento</t>
  </si>
  <si>
    <t>INVESTIMENTO MENSAL</t>
  </si>
  <si>
    <t>Quanto investir por mes?</t>
  </si>
  <si>
    <t>Por quantos anos ?</t>
  </si>
  <si>
    <t>Taxa de rendimento mensal ?</t>
  </si>
  <si>
    <t>Patrimonio acumulado ?</t>
  </si>
  <si>
    <t>Dividendos mensais ?</t>
  </si>
  <si>
    <t>CENARIOS</t>
  </si>
  <si>
    <t>DIVIDENDOS</t>
  </si>
  <si>
    <t>Quantos em 2 anos?</t>
  </si>
  <si>
    <t>Quantos em 5 anos?</t>
  </si>
  <si>
    <t>Quantos em 10 anos?</t>
  </si>
  <si>
    <t>Quantos em 20 anos ?</t>
  </si>
  <si>
    <t>Quantos em 30 anos ?</t>
  </si>
  <si>
    <t>PERFIL</t>
  </si>
  <si>
    <t>AGRESSIVO</t>
  </si>
  <si>
    <t>VALOR A SER INVESTIDO POR MES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</si>
  <si>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</si>
  <si>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</si>
  <si>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</si>
  <si>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</si>
  <si>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</si>
  <si>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</si>
  <si>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</si>
  <si>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</si>
  <si>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</t>
  </si>
  <si>
    <t>CHAVE</t>
  </si>
  <si>
    <t>%</t>
  </si>
  <si>
    <t>CONSERVADOR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</si>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</sst>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7">
    <font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9C57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4.9989318521683403E-2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249977111117893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8" fontId="0" fillId="3" borderId="5" xfId="0" applyNumberFormat="1" applyFill="1" applyBorder="1" applyAlignment="1">
      <alignment horizontal="center"/>
    </xf>
    <xf numFmtId="8" fontId="0" fillId="3" borderId="6" xfId="0" applyNumberFormat="1" applyFill="1" applyBorder="1" applyAlignment="1">
      <alignment horizontal="center"/>
    </xf>
    <xf numFmtId="8" fontId="0" fillId="3" borderId="8" xfId="0" applyNumberFormat="1" applyFill="1" applyBorder="1" applyAlignment="1">
      <alignment horizontal="center"/>
    </xf>
    <xf numFmtId="8" fontId="0" fillId="3" borderId="10" xfId="0" applyNumberFormat="1" applyFill="1" applyBorder="1" applyAlignment="1">
      <alignment horizontal="center"/>
    </xf>
    <xf numFmtId="8" fontId="0" fillId="3" borderId="1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164" fontId="2" fillId="0" borderId="14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8" fontId="2" fillId="3" borderId="17" xfId="0" applyNumberFormat="1" applyFont="1" applyFill="1" applyBorder="1" applyAlignment="1">
      <alignment horizontal="center"/>
    </xf>
    <xf numFmtId="8" fontId="2" fillId="3" borderId="20" xfId="0" applyNumberFormat="1" applyFont="1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12" xfId="0" applyBorder="1" applyAlignment="1">
      <alignment horizontal="left" indent="3"/>
    </xf>
    <xf numFmtId="0" fontId="0" fillId="0" borderId="13" xfId="0" applyBorder="1" applyAlignment="1">
      <alignment horizontal="left" indent="3"/>
    </xf>
    <xf numFmtId="0" fontId="0" fillId="0" borderId="15" xfId="0" applyBorder="1" applyAlignment="1">
      <alignment horizontal="left" indent="3"/>
    </xf>
    <xf numFmtId="0" fontId="0" fillId="0" borderId="16" xfId="0" applyBorder="1" applyAlignment="1">
      <alignment horizontal="left" indent="3"/>
    </xf>
    <xf numFmtId="0" fontId="2" fillId="3" borderId="15" xfId="0" applyFont="1" applyFill="1" applyBorder="1" applyAlignment="1">
      <alignment horizontal="left" indent="3"/>
    </xf>
    <xf numFmtId="0" fontId="2" fillId="3" borderId="16" xfId="0" applyFont="1" applyFill="1" applyBorder="1" applyAlignment="1">
      <alignment horizontal="left" indent="3"/>
    </xf>
    <xf numFmtId="0" fontId="2" fillId="3" borderId="18" xfId="0" applyFont="1" applyFill="1" applyBorder="1" applyAlignment="1">
      <alignment horizontal="left" indent="3"/>
    </xf>
    <xf numFmtId="0" fontId="2" fillId="3" borderId="19" xfId="0" applyFont="1" applyFill="1" applyBorder="1" applyAlignment="1">
      <alignment horizontal="left" indent="3"/>
    </xf>
    <xf numFmtId="0" fontId="0" fillId="0" borderId="18" xfId="0" applyBorder="1" applyAlignment="1">
      <alignment horizontal="left" indent="3"/>
    </xf>
    <xf numFmtId="0" fontId="0" fillId="0" borderId="19" xfId="0" applyBorder="1" applyAlignment="1">
      <alignment horizontal="left" indent="3"/>
    </xf>
    <xf numFmtId="0" fontId="0" fillId="3" borderId="4" xfId="0" applyFill="1" applyBorder="1" applyAlignment="1">
      <alignment horizontal="left" indent="3"/>
    </xf>
    <xf numFmtId="0" fontId="0" fillId="3" borderId="7" xfId="0" applyFill="1" applyBorder="1" applyAlignment="1">
      <alignment horizontal="left" indent="3"/>
    </xf>
    <xf numFmtId="0" fontId="0" fillId="3" borderId="9" xfId="0" applyFill="1" applyBorder="1" applyAlignment="1">
      <alignment horizontal="left" indent="3"/>
    </xf>
    <xf numFmtId="0" fontId="6" fillId="5" borderId="0" xfId="1"/>
    <xf numFmtId="0" fontId="6" fillId="5" borderId="0" xfId="1" applyAlignment="1">
      <alignment horizontal="center" wrapText="1"/>
    </xf>
    <xf numFmtId="9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2" fillId="7" borderId="0" xfId="0" applyFont="1" applyFill="1"/>
    <xf numFmtId="164" fontId="2" fillId="7" borderId="0" xfId="0" applyNumberFormat="1" applyFont="1" applyFill="1" applyAlignment="1">
      <alignment horizontal="center"/>
    </xf>
    <xf numFmtId="0" fontId="0" fillId="7" borderId="0" xfId="0" applyFill="1"/>
    <xf numFmtId="0" fontId="0" fillId="0" borderId="22" xfId="0" applyBorder="1"/>
    <xf numFmtId="0" fontId="0" fillId="0" borderId="22" xfId="0" applyBorder="1" applyAlignment="1">
      <alignment horizontal="center"/>
    </xf>
    <xf numFmtId="9" fontId="0" fillId="0" borderId="22" xfId="0" applyNumberFormat="1" applyBorder="1" applyAlignment="1">
      <alignment horizontal="center"/>
    </xf>
    <xf numFmtId="9" fontId="0" fillId="0" borderId="0" xfId="0" applyNumberFormat="1" applyAlignment="1">
      <alignment horizontal="center" wrapText="1"/>
    </xf>
    <xf numFmtId="164" fontId="0" fillId="7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</cellXfs>
  <cellStyles count="2">
    <cellStyle name="Neutro" xfId="1" builtinId="28"/>
    <cellStyle name="Normal" xfId="0" builtinId="0"/>
  </cellStyles>
  <dxfs count="2"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Planilha2!$C$36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Planilha2!$B$37:$B$42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Planilha2!$C$37:$C$42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4-4750-AA74-049FA4A36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28575</xdr:rowOff>
    </xdr:from>
    <xdr:to>
      <xdr:col>4</xdr:col>
      <xdr:colOff>85725</xdr:colOff>
      <xdr:row>9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601A13D-A8CC-9C32-EAAA-07EF0B965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19075"/>
          <a:ext cx="6057900" cy="16764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43</xdr:row>
      <xdr:rowOff>171450</xdr:rowOff>
    </xdr:from>
    <xdr:to>
      <xdr:col>4</xdr:col>
      <xdr:colOff>38100</xdr:colOff>
      <xdr:row>58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4B5596-2BD7-7C57-B563-D6A91108C46A}"/>
            </a:ext>
            <a:ext uri="{147F2762-F138-4A5C-976F-8EAC2B608ADB}">
              <a16:predDERef xmlns:a16="http://schemas.microsoft.com/office/drawing/2014/main" pred="{B601A13D-A8CC-9C32-EAAA-07EF0B965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DEDCA-8F7D-4939-BBA5-BB359285E53E}" name="Tabela1" displayName="Tabela1" ref="A2:D20" totalsRowShown="0">
  <autoFilter ref="A2:D20" xr:uid="{A06DEDCA-8F7D-4939-BBA5-BB359285E53E}"/>
  <tableColumns count="4">
    <tableColumn id="1" xr3:uid="{D5C02F32-A612-4153-A80F-A5A861371FD5}" name="CHAVE">
      <calculatedColumnFormula>B3&amp;"-"&amp;C3</calculatedColumnFormula>
    </tableColumn>
    <tableColumn id="2" xr3:uid="{19C02983-9CF0-4BC0-A4A4-E5DDF4F2D06C}" name="PERFIL"/>
    <tableColumn id="3" xr3:uid="{8685EC7E-205E-4404-B3EC-A028E4A41593}" name="TIPO DE FII" dataDxfId="1"/>
    <tableColumn id="4" xr3:uid="{9884F370-32DF-4CD2-8458-83F28C60F960}" name="%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831D-2CFE-4A65-A42F-956C1EEBB738}">
  <dimension ref="A1:I60"/>
  <sheetViews>
    <sheetView showGridLines="0" tabSelected="1" topLeftCell="A30" workbookViewId="0">
      <selection activeCell="A61" sqref="A61:XFD1048576"/>
    </sheetView>
  </sheetViews>
  <sheetFormatPr defaultColWidth="0" defaultRowHeight="15" zeroHeight="1"/>
  <cols>
    <col min="1" max="1" width="4.85546875" customWidth="1"/>
    <col min="2" max="3" width="36.28515625" customWidth="1"/>
    <col min="4" max="4" width="15" bestFit="1" customWidth="1"/>
    <col min="5" max="6" width="6" customWidth="1"/>
    <col min="7" max="7" width="5.42578125" customWidth="1"/>
    <col min="8" max="9" width="9.140625" hidden="1" customWidth="1"/>
  </cols>
  <sheetData>
    <row r="1" spans="2:4"/>
    <row r="2" spans="2:4"/>
    <row r="3" spans="2:4"/>
    <row r="4" spans="2:4"/>
    <row r="5" spans="2:4"/>
    <row r="6" spans="2:4"/>
    <row r="7" spans="2:4"/>
    <row r="8" spans="2:4"/>
    <row r="9" spans="2:4"/>
    <row r="10" spans="2:4"/>
    <row r="11" spans="2:4"/>
    <row r="12" spans="2:4" ht="21">
      <c r="B12" s="14" t="s">
        <v>0</v>
      </c>
      <c r="C12" s="15"/>
      <c r="D12" s="16"/>
    </row>
    <row r="13" spans="2:4">
      <c r="B13" s="25" t="s">
        <v>1</v>
      </c>
      <c r="C13" s="26"/>
      <c r="D13" s="22">
        <v>2000</v>
      </c>
    </row>
    <row r="14" spans="2:4">
      <c r="B14" s="27" t="s">
        <v>2</v>
      </c>
      <c r="C14" s="28"/>
      <c r="D14" s="23">
        <v>6.0000000000000001E-3</v>
      </c>
    </row>
    <row r="15" spans="2:4">
      <c r="B15" s="33" t="s">
        <v>3</v>
      </c>
      <c r="C15" s="34"/>
      <c r="D15" s="24">
        <f>D13*30%</f>
        <v>600</v>
      </c>
    </row>
    <row r="16" spans="2:4" ht="27" customHeight="1"/>
    <row r="17" spans="1:4" ht="26.25" customHeight="1">
      <c r="B17" s="11" t="s">
        <v>4</v>
      </c>
      <c r="C17" s="12"/>
      <c r="D17" s="13"/>
    </row>
    <row r="18" spans="1:4" ht="15" customHeight="1">
      <c r="B18" s="25" t="s">
        <v>5</v>
      </c>
      <c r="C18" s="26"/>
      <c r="D18" s="17">
        <v>200</v>
      </c>
    </row>
    <row r="19" spans="1:4" ht="15" customHeight="1">
      <c r="B19" s="27" t="s">
        <v>6</v>
      </c>
      <c r="C19" s="28"/>
      <c r="D19" s="18">
        <v>5</v>
      </c>
    </row>
    <row r="20" spans="1:4" ht="15" customHeight="1">
      <c r="B20" s="27" t="s">
        <v>7</v>
      </c>
      <c r="C20" s="28"/>
      <c r="D20" s="19">
        <v>1.0789999999999999E-2</v>
      </c>
    </row>
    <row r="21" spans="1:4" ht="15" customHeight="1">
      <c r="B21" s="29" t="s">
        <v>8</v>
      </c>
      <c r="C21" s="30"/>
      <c r="D21" s="20" cm="1">
        <f t="array" ref="D21">FV(taxa_mensal,qtd_anos*12,aporte*-1)</f>
        <v>16755.382799697527</v>
      </c>
    </row>
    <row r="22" spans="1:4" ht="15" customHeight="1">
      <c r="B22" s="31" t="s">
        <v>9</v>
      </c>
      <c r="C22" s="32"/>
      <c r="D22" s="21">
        <f>D21*D14</f>
        <v>100.53229679818516</v>
      </c>
    </row>
    <row r="23" spans="1:4" ht="25.5" customHeight="1"/>
    <row r="24" spans="1:4" ht="26.25">
      <c r="A24" s="1">
        <v>2</v>
      </c>
      <c r="B24" s="3" t="s">
        <v>10</v>
      </c>
      <c r="C24" s="4"/>
      <c r="D24" s="2" t="s">
        <v>11</v>
      </c>
    </row>
    <row r="25" spans="1:4">
      <c r="A25" s="1">
        <v>5</v>
      </c>
      <c r="B25" s="35" t="s">
        <v>12</v>
      </c>
      <c r="C25" s="5">
        <f>FV($D$20,$A24*12,$D$18*-1)</f>
        <v>5445.5254595290435</v>
      </c>
      <c r="D25" s="6" cm="1">
        <f t="array" ref="D25">C25*rendimento_carteira</f>
        <v>32.673152757174265</v>
      </c>
    </row>
    <row r="26" spans="1:4">
      <c r="A26" s="1">
        <v>10</v>
      </c>
      <c r="B26" s="36" t="s">
        <v>13</v>
      </c>
      <c r="C26" s="7">
        <f>FV($D$20,$A25*12,$D$18*-1)</f>
        <v>16755.382799697527</v>
      </c>
      <c r="D26" s="6" cm="1">
        <f t="array" ref="D26">C26*rendimento_carteira</f>
        <v>100.53229679818516</v>
      </c>
    </row>
    <row r="27" spans="1:4">
      <c r="A27" s="1">
        <v>20</v>
      </c>
      <c r="B27" s="36" t="s">
        <v>14</v>
      </c>
      <c r="C27" s="7">
        <f>FV($D$20,$A26*12,$D$18*-1)</f>
        <v>48656.842506034438</v>
      </c>
      <c r="D27" s="6" cm="1">
        <f t="array" ref="D27">C27*rendimento_carteira</f>
        <v>291.94105503620665</v>
      </c>
    </row>
    <row r="28" spans="1:4">
      <c r="A28" s="1">
        <v>30</v>
      </c>
      <c r="B28" s="36" t="s">
        <v>15</v>
      </c>
      <c r="C28" s="7">
        <f>FV($D$20,$A27*12,$D$18*-1)</f>
        <v>225039.68001941612</v>
      </c>
      <c r="D28" s="6" cm="1">
        <f t="array" ref="D28">C28*rendimento_carteira</f>
        <v>1350.2380801164968</v>
      </c>
    </row>
    <row r="29" spans="1:4">
      <c r="B29" s="37" t="s">
        <v>16</v>
      </c>
      <c r="C29" s="8">
        <f>FV($D$20,$A28*12,$D$18*-1)</f>
        <v>864433.93100094295</v>
      </c>
      <c r="D29" s="9" cm="1">
        <f t="array" ref="D29">C29*rendimento_carteira</f>
        <v>5186.6035860056581</v>
      </c>
    </row>
    <row r="30" spans="1:4"/>
    <row r="31" spans="1:4"/>
    <row r="32" spans="1:4"/>
    <row r="33" spans="2:4">
      <c r="B33" s="38" t="s">
        <v>17</v>
      </c>
      <c r="C33" s="39" t="s">
        <v>18</v>
      </c>
      <c r="D33" s="38"/>
    </row>
    <row r="34" spans="2:4">
      <c r="B34" s="43" t="s">
        <v>19</v>
      </c>
      <c r="C34" s="44" cm="1">
        <f t="array" ref="C34">aporte</f>
        <v>200</v>
      </c>
      <c r="D34" s="45"/>
    </row>
    <row r="35" spans="2:4"/>
    <row r="36" spans="2:4">
      <c r="B36" s="41" t="s">
        <v>20</v>
      </c>
      <c r="C36" s="41" t="s">
        <v>21</v>
      </c>
      <c r="D36" s="41" t="s">
        <v>22</v>
      </c>
    </row>
    <row r="37" spans="2:4">
      <c r="B37" s="10" t="s">
        <v>23</v>
      </c>
      <c r="C37" s="49">
        <f>VLOOKUP($C$33&amp;"-"&amp;B37,Planilha1!A:D,4,FALSE)</f>
        <v>0.5</v>
      </c>
      <c r="D37" s="50">
        <f>C37*$C$34</f>
        <v>100</v>
      </c>
    </row>
    <row r="38" spans="2:4">
      <c r="B38" s="10" t="s">
        <v>24</v>
      </c>
      <c r="C38" s="49">
        <f>VLOOKUP($C$33&amp;"-"&amp;B38,Planilha1!A:D,4,FALSE)</f>
        <v>0.1</v>
      </c>
      <c r="D38" s="50">
        <f t="shared" ref="D38:D42" si="0">C38*$C$34</f>
        <v>20</v>
      </c>
    </row>
    <row r="39" spans="2:4">
      <c r="B39" s="10" t="s">
        <v>25</v>
      </c>
      <c r="C39" s="49">
        <f>VLOOKUP($C$33&amp;"-"&amp;B39,Planilha1!A:D,4,FALSE)</f>
        <v>0.05</v>
      </c>
      <c r="D39" s="50">
        <f t="shared" si="0"/>
        <v>10</v>
      </c>
    </row>
    <row r="40" spans="2:4">
      <c r="B40" s="10" t="s">
        <v>26</v>
      </c>
      <c r="C40" s="49">
        <f>VLOOKUP($C$33&amp;"-"&amp;B40,Planilha1!A:D,4,FALSE)</f>
        <v>0.05</v>
      </c>
      <c r="D40" s="50">
        <f t="shared" si="0"/>
        <v>10</v>
      </c>
    </row>
    <row r="41" spans="2:4">
      <c r="B41" s="10" t="s">
        <v>27</v>
      </c>
      <c r="C41" s="49">
        <f>VLOOKUP($C$33&amp;"-"&amp;B41,Planilha1!A:D,4,FALSE)</f>
        <v>0.2</v>
      </c>
      <c r="D41" s="50">
        <f t="shared" si="0"/>
        <v>40</v>
      </c>
    </row>
    <row r="42" spans="2:4">
      <c r="B42" s="10" t="s">
        <v>28</v>
      </c>
      <c r="C42" s="49">
        <f>VLOOKUP($C$33&amp;"-"&amp;B42,Planilha1!A:D,4,FALSE)</f>
        <v>0.1</v>
      </c>
      <c r="D42" s="50">
        <f t="shared" si="0"/>
        <v>20</v>
      </c>
    </row>
    <row r="43" spans="2:4">
      <c r="B43" s="42"/>
      <c r="C43" s="42"/>
      <c r="D43" s="51">
        <f>SUM(D37:D42)</f>
        <v>200</v>
      </c>
    </row>
    <row r="44" spans="2:4"/>
    <row r="45" spans="2:4"/>
    <row r="46" spans="2:4"/>
    <row r="47" spans="2:4"/>
    <row r="48" spans="2:4"/>
    <row r="49"/>
    <row r="50"/>
    <row r="51"/>
    <row r="52"/>
    <row r="53"/>
    <row r="54"/>
    <row r="55"/>
    <row r="56"/>
    <row r="57"/>
    <row r="58"/>
    <row r="59"/>
    <row r="60"/>
  </sheetData>
  <mergeCells count="10">
    <mergeCell ref="B12:C12"/>
    <mergeCell ref="B13:C13"/>
    <mergeCell ref="B14:C14"/>
    <mergeCell ref="B15:C15"/>
    <mergeCell ref="B17:C17"/>
    <mergeCell ref="B18:C18"/>
    <mergeCell ref="B19:C19"/>
    <mergeCell ref="B20:C20"/>
    <mergeCell ref="B21:C21"/>
    <mergeCell ref="B22:C22"/>
  </mergeCells>
  <dataValidations count="1">
    <dataValidation type="list" allowBlank="1" showInputMessage="1" showErrorMessage="1" sqref="C33" xr:uid="{57AC2400-A34C-4FCD-9DCA-8F10C3D03776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1D86-0391-4BA2-A7FD-9BD630096101}">
  <dimension ref="A2:H20"/>
  <sheetViews>
    <sheetView workbookViewId="0">
      <selection activeCell="D13" sqref="D13"/>
    </sheetView>
  </sheetViews>
  <sheetFormatPr defaultRowHeight="15"/>
  <cols>
    <col min="1" max="1" width="32.85546875" bestFit="1" customWidth="1"/>
    <col min="2" max="2" width="14.7109375" bestFit="1" customWidth="1"/>
    <col min="3" max="3" width="18.42578125" bestFit="1" customWidth="1"/>
    <col min="4" max="4" width="7.42578125" style="10" customWidth="1"/>
  </cols>
  <sheetData>
    <row r="2" spans="1:8">
      <c r="A2" t="s">
        <v>29</v>
      </c>
      <c r="B2" t="s">
        <v>17</v>
      </c>
      <c r="C2" t="s">
        <v>20</v>
      </c>
      <c r="D2" s="10" t="s">
        <v>30</v>
      </c>
    </row>
    <row r="3" spans="1:8">
      <c r="A3" t="str">
        <f>B3&amp;"-"&amp;C3</f>
        <v>CONSERVADOR-PAPEL</v>
      </c>
      <c r="B3" t="s">
        <v>31</v>
      </c>
      <c r="C3" s="10" t="s">
        <v>23</v>
      </c>
      <c r="D3" s="40">
        <v>0.3</v>
      </c>
    </row>
    <row r="4" spans="1:8">
      <c r="A4" t="str">
        <f t="shared" ref="A4:A20" si="0">B4&amp;"-"&amp;C4</f>
        <v>CONSERVADOR-TIJOLO</v>
      </c>
      <c r="B4" t="s">
        <v>31</v>
      </c>
      <c r="C4" s="10" t="s">
        <v>24</v>
      </c>
      <c r="D4" s="40">
        <v>0.5</v>
      </c>
      <c r="G4" s="38"/>
      <c r="H4" s="38"/>
    </row>
    <row r="5" spans="1:8">
      <c r="A5" t="str">
        <f t="shared" si="0"/>
        <v>CONSERVADOR-HIBRIDOS</v>
      </c>
      <c r="B5" t="s">
        <v>31</v>
      </c>
      <c r="C5" s="10" t="s">
        <v>25</v>
      </c>
      <c r="D5" s="40">
        <v>0.1</v>
      </c>
    </row>
    <row r="6" spans="1:8">
      <c r="A6" t="str">
        <f t="shared" si="0"/>
        <v>CONSERVADOR-FOFs</v>
      </c>
      <c r="B6" t="s">
        <v>31</v>
      </c>
      <c r="C6" s="10" t="s">
        <v>26</v>
      </c>
      <c r="D6" s="40">
        <v>0.1</v>
      </c>
    </row>
    <row r="7" spans="1:8">
      <c r="A7" t="str">
        <f t="shared" si="0"/>
        <v>CONSERVADOR-DESENVOLVIMENTO</v>
      </c>
      <c r="B7" t="s">
        <v>31</v>
      </c>
      <c r="C7" s="10" t="s">
        <v>27</v>
      </c>
      <c r="D7" s="40">
        <v>0</v>
      </c>
    </row>
    <row r="8" spans="1:8">
      <c r="A8" s="46" t="str">
        <f t="shared" si="0"/>
        <v>CONSERVADOR-HOTELARIA</v>
      </c>
      <c r="B8" s="46" t="s">
        <v>31</v>
      </c>
      <c r="C8" s="47" t="s">
        <v>28</v>
      </c>
      <c r="D8" s="48">
        <v>0</v>
      </c>
    </row>
    <row r="9" spans="1:8">
      <c r="A9" t="str">
        <f t="shared" si="0"/>
        <v>MODERADO-PAPEL</v>
      </c>
      <c r="B9" t="s">
        <v>32</v>
      </c>
      <c r="C9" s="10" t="s">
        <v>23</v>
      </c>
      <c r="D9" s="40">
        <v>0.32</v>
      </c>
    </row>
    <row r="10" spans="1:8">
      <c r="A10" t="str">
        <f t="shared" si="0"/>
        <v>MODERADO-TIJOLO</v>
      </c>
      <c r="B10" t="s">
        <v>32</v>
      </c>
      <c r="C10" s="10" t="s">
        <v>24</v>
      </c>
      <c r="D10" s="40">
        <v>0.35</v>
      </c>
    </row>
    <row r="11" spans="1:8">
      <c r="A11" t="str">
        <f t="shared" si="0"/>
        <v>MODERADO-HIBRIDOS</v>
      </c>
      <c r="B11" t="s">
        <v>32</v>
      </c>
      <c r="C11" s="10" t="s">
        <v>25</v>
      </c>
      <c r="D11" s="40">
        <v>0.08</v>
      </c>
    </row>
    <row r="12" spans="1:8">
      <c r="A12" t="str">
        <f t="shared" si="0"/>
        <v>MODERADO-FOFs</v>
      </c>
      <c r="B12" t="s">
        <v>32</v>
      </c>
      <c r="C12" s="10" t="s">
        <v>26</v>
      </c>
      <c r="D12" s="40">
        <v>0.05</v>
      </c>
    </row>
    <row r="13" spans="1:8">
      <c r="A13" t="str">
        <f t="shared" si="0"/>
        <v>MODERADO-DESENVOLVIMENTO</v>
      </c>
      <c r="B13" t="s">
        <v>32</v>
      </c>
      <c r="C13" s="10" t="s">
        <v>27</v>
      </c>
      <c r="D13" s="40">
        <v>0.1</v>
      </c>
    </row>
    <row r="14" spans="1:8">
      <c r="A14" s="46" t="str">
        <f t="shared" si="0"/>
        <v>MODERADO-HOTELARIA</v>
      </c>
      <c r="B14" s="46" t="s">
        <v>32</v>
      </c>
      <c r="C14" s="47" t="s">
        <v>28</v>
      </c>
      <c r="D14" s="48">
        <v>0.1</v>
      </c>
    </row>
    <row r="15" spans="1:8">
      <c r="A15" t="str">
        <f t="shared" si="0"/>
        <v>AGRESSIVO-PAPEL</v>
      </c>
      <c r="B15" t="s">
        <v>18</v>
      </c>
      <c r="C15" s="10" t="s">
        <v>23</v>
      </c>
      <c r="D15" s="40">
        <v>0.5</v>
      </c>
    </row>
    <row r="16" spans="1:8">
      <c r="A16" t="str">
        <f t="shared" si="0"/>
        <v>AGRESSIVO-TIJOLO</v>
      </c>
      <c r="B16" t="s">
        <v>18</v>
      </c>
      <c r="C16" s="10" t="s">
        <v>24</v>
      </c>
      <c r="D16" s="40">
        <v>0.1</v>
      </c>
    </row>
    <row r="17" spans="1:4">
      <c r="A17" t="str">
        <f t="shared" si="0"/>
        <v>AGRESSIVO-HIBRIDOS</v>
      </c>
      <c r="B17" t="s">
        <v>18</v>
      </c>
      <c r="C17" s="10" t="s">
        <v>25</v>
      </c>
      <c r="D17" s="40">
        <v>0.05</v>
      </c>
    </row>
    <row r="18" spans="1:4">
      <c r="A18" t="str">
        <f t="shared" si="0"/>
        <v>AGRESSIVO-FOFs</v>
      </c>
      <c r="B18" t="s">
        <v>18</v>
      </c>
      <c r="C18" s="10" t="s">
        <v>26</v>
      </c>
      <c r="D18" s="40">
        <v>0.05</v>
      </c>
    </row>
    <row r="19" spans="1:4">
      <c r="A19" t="str">
        <f t="shared" si="0"/>
        <v>AGRESSIVO-DESENVOLVIMENTO</v>
      </c>
      <c r="B19" t="s">
        <v>18</v>
      </c>
      <c r="C19" s="10" t="s">
        <v>27</v>
      </c>
      <c r="D19" s="40">
        <v>0.2</v>
      </c>
    </row>
    <row r="20" spans="1:4">
      <c r="A20" t="str">
        <f t="shared" si="0"/>
        <v>AGRESSIVO-HOTELARIA</v>
      </c>
      <c r="B20" t="s">
        <v>18</v>
      </c>
      <c r="C20" s="10" t="s">
        <v>28</v>
      </c>
      <c r="D20" s="40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2025-06-21T21:42:40Z</dcterms:created>
  <dcterms:modified xsi:type="dcterms:W3CDTF">2025-06-22T19:28:25Z</dcterms:modified>
  <cp:category/>
  <cp:contentStatus/>
</cp:coreProperties>
</file>