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ichito_e_luz. " sheetId="1" state="visible" r:id="rId2"/>
  </sheets>
  <definedNames>
    <definedName function="false" hidden="false" name="BoardQty" vbProcedure="false">'bichito_e_luz. '!$I$1</definedName>
    <definedName function="false" hidden="false" name="digikey_part_data" vbProcedure="false">'bichito_e_luz. '!$J$5:$O$16</definedName>
    <definedName function="false" hidden="false" name="farnell_part_data" vbProcedure="false">'bichito_e_luz. '!$P$5:$U$16</definedName>
    <definedName function="false" hidden="false" name="global_part_data" vbProcedure="false">'bichito_e_luz. '!$A$5:$I$16</definedName>
    <definedName function="false" hidden="false" name="mouser_part_data" vbProcedure="false">'bichito_e_luz. '!$V$5:$AA$16</definedName>
    <definedName function="false" hidden="false" name="newark_part_data" vbProcedure="false">'bichito_e_luz. '!$AB$5:$AG$16</definedName>
    <definedName function="false" hidden="false" name="rs_part_data" vbProcedure="false">'bichito_e_luz. '!$AH$5:$AM$16</definedName>
    <definedName function="false" hidden="false" name="TotalCost" vbProcedure="false">'bichito_e_luz.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part number for each part.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<sst xmlns="http://schemas.openxmlformats.org/spreadsheetml/2006/main" count="124" uniqueCount="78">
  <si>
    <t xml:space="preserve">Board Qty:</t>
  </si>
  <si>
    <t xml:space="preserve">Total Cost:</t>
  </si>
  <si>
    <t xml:space="preserve">Unit Cost: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</si>
  <si>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</si>
  <si>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</si>
  <si>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</si>
  <si>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</si>
  <si>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</si>
  <si>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</si>
  <si>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</si>
  <si>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</si>
  <si>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</si>
  <si>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</si>
  <si>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</si>
  <si>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</si>
  <si>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</si>
  <si>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</si>
  <si>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</si>
  <si>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</si>
  <si>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</si>
  <si>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</si>
  <si>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Doc</t>
  </si>
  <si>
    <t xml:space="preserve">L1</t>
  </si>
  <si>
    <t xml:space="preserve">10uH</t>
  </si>
  <si>
    <t xml:space="preserve">Inductors_SMD:L_1812</t>
  </si>
  <si>
    <t xml:space="preserve">LQH43PN100M26L</t>
  </si>
  <si>
    <t xml:space="preserve">490-12780-1-ND</t>
  </si>
  <si>
    <t xml:space="preserve">Link</t>
  </si>
  <si>
    <t xml:space="preserve">2219275</t>
  </si>
  <si>
    <t xml:space="preserve">81-LQH43PN100M26L</t>
  </si>
  <si>
    <t xml:space="preserve">48W6288</t>
  </si>
  <si>
    <t xml:space="preserve">871-2057</t>
  </si>
  <si>
    <t xml:space="preserve">C2</t>
  </si>
  <si>
    <t xml:space="preserve">1nF</t>
  </si>
  <si>
    <t xml:space="preserve">Capacitors_SMD:C_0603</t>
  </si>
  <si>
    <t xml:space="preserve">R1</t>
  </si>
  <si>
    <t xml:space="preserve">33R</t>
  </si>
  <si>
    <t xml:space="preserve">Resistors_SMD:R_1210</t>
  </si>
  <si>
    <t xml:space="preserve">RL1210FR-070R033L</t>
  </si>
  <si>
    <t xml:space="preserve">311-0.033NACT-ND</t>
  </si>
  <si>
    <t xml:space="preserve">603-RL1210FR070R033L</t>
  </si>
  <si>
    <t xml:space="preserve">C1,C3</t>
  </si>
  <si>
    <t xml:space="preserve">10uF</t>
  </si>
  <si>
    <t xml:space="preserve">Capacitors_SMD:C_0805</t>
  </si>
  <si>
    <t xml:space="preserve">F1</t>
  </si>
  <si>
    <t xml:space="preserve">FUSE 1A</t>
  </si>
  <si>
    <t xml:space="preserve">Resistors_SMD:R_0805</t>
  </si>
  <si>
    <t xml:space="preserve">0ZCK0050FF2E</t>
  </si>
  <si>
    <t xml:space="preserve">507-1813-1-ND</t>
  </si>
  <si>
    <t xml:space="preserve">530-0ZCK0050FF2E</t>
  </si>
  <si>
    <t xml:space="preserve">D1</t>
  </si>
  <si>
    <t xml:space="preserve">LED_ALT</t>
  </si>
  <si>
    <t xml:space="preserve">LEDs:LED_Cree-XB</t>
  </si>
  <si>
    <t xml:space="preserve">XBDAWT-00-0000-000000CE5</t>
  </si>
  <si>
    <t xml:space="preserve">XBDAWT-00-0000-000000CE5CT-ND</t>
  </si>
  <si>
    <t xml:space="preserve">941-XBDAWT000000CE5</t>
  </si>
  <si>
    <t xml:space="preserve">P1</t>
  </si>
  <si>
    <t xml:space="preserve">USB_C_Plug</t>
  </si>
  <si>
    <t xml:space="preserve">Connectors_USB:USB_C_Plug_Molex_105444</t>
  </si>
  <si>
    <t xml:space="preserve">105444-0001</t>
  </si>
  <si>
    <t xml:space="preserve">WM12855-ND</t>
  </si>
  <si>
    <t xml:space="preserve">2524074</t>
  </si>
  <si>
    <t xml:space="preserve">538-105444-0001</t>
  </si>
  <si>
    <t xml:space="preserve">77Y8207</t>
  </si>
  <si>
    <t xml:space="preserve">920-9180</t>
  </si>
  <si>
    <t xml:space="preserve">U1</t>
  </si>
  <si>
    <t xml:space="preserve">NCP1529</t>
  </si>
  <si>
    <t xml:space="preserve">TO_SOT_Packages_SMD:SOT-23-5</t>
  </si>
  <si>
    <t xml:space="preserve">NCP1529ASNT1G</t>
  </si>
  <si>
    <t xml:space="preserve">2112613</t>
  </si>
  <si>
    <t xml:space="preserve">863-NCP1529ASNT1G</t>
  </si>
  <si>
    <t xml:space="preserve">75M5084</t>
  </si>
  <si>
    <t xml:space="preserve">802-3161</t>
  </si>
  <si>
    <t xml:space="preserve">R2</t>
  </si>
  <si>
    <t xml:space="preserve">100k</t>
  </si>
  <si>
    <t xml:space="preserve">Resistors_SMD:R_0603</t>
  </si>
  <si>
    <t xml:space="preserve">R3</t>
  </si>
  <si>
    <t xml:space="preserve">22k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</si>
</sst>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murata-electronics-north-america/LQH43PN100M26L/490-12780-1-ND/5797749" TargetMode="External"/><Relationship Id="rId3" Type="http://schemas.openxmlformats.org/officeDocument/2006/relationships/hyperlink" Target="http://it.farnell.com/murata/lqh43pn100m26l/induttore-alimentazione-10uh-20/dp/2219275" TargetMode="External"/><Relationship Id="rId4" Type="http://schemas.openxmlformats.org/officeDocument/2006/relationships/hyperlink" Target="http://www.mouser.com/Search/Refine.aspx?Keyword=LQH43PN100M26L%20" TargetMode="External"/><Relationship Id="rId5" Type="http://schemas.openxmlformats.org/officeDocument/2006/relationships/hyperlink" Target="http://www.newark.com/webapp/wcs/stores/servlet/Search?catalogId=15003&amp;langId=-1&amp;storeId=10194&amp;gs=true&amp;st=LQH43PN100M26L%20" TargetMode="External"/><Relationship Id="rId6" Type="http://schemas.openxmlformats.org/officeDocument/2006/relationships/hyperlink" Target="http://it.rs-online.com/web/c/?searchTerm=LQH43PN100M26L%20" TargetMode="External"/><Relationship Id="rId7" Type="http://schemas.openxmlformats.org/officeDocument/2006/relationships/hyperlink" Target="http://www.digikey.com/product-detail/en/yageo/RL1210FR-070R033L/311-0.033NACT-ND/3886060" TargetMode="External"/><Relationship Id="rId8" Type="http://schemas.openxmlformats.org/officeDocument/2006/relationships/hyperlink" Target="http://www.mouser.com/Search/Refine.aspx?Keyword=RL1210FR-070R033L%20" TargetMode="External"/><Relationship Id="rId9" Type="http://schemas.openxmlformats.org/officeDocument/2006/relationships/hyperlink" Target="http://www.digikey.com/product-detail/en/bel-fuse-inc/0ZCK0050FF2E/507-1813-1-ND/4156255" TargetMode="External"/><Relationship Id="rId10" Type="http://schemas.openxmlformats.org/officeDocument/2006/relationships/hyperlink" Target="http://www.mouser.com/Search/Refine.aspx?Keyword=0ZCK0050FF2E%20" TargetMode="External"/><Relationship Id="rId11" Type="http://schemas.openxmlformats.org/officeDocument/2006/relationships/hyperlink" Target="http://www.digikey.com/product-detail/en/cree-inc/XBDAWT-00-0000-000000CE5/XBDAWT-00-0000-000000CE5CT-ND/5766400" TargetMode="External"/><Relationship Id="rId12" Type="http://schemas.openxmlformats.org/officeDocument/2006/relationships/hyperlink" Target="http://www.mouser.com/Search/Refine.aspx?Keyword=XBDAWT-00-0000-000000CE5%20" TargetMode="External"/><Relationship Id="rId13" Type="http://schemas.openxmlformats.org/officeDocument/2006/relationships/hyperlink" Target="http://www.digikey.com/scripts/DkSearch/dksus.dll?WT.z_header=search_go&amp;lang=en&amp;keywords=105444-0001%20" TargetMode="External"/><Relationship Id="rId14" Type="http://schemas.openxmlformats.org/officeDocument/2006/relationships/hyperlink" Target="http://it.farnell.com/webapp/wcs/stores/servlet/Search?catalogId=15001&amp;langId=-4&amp;storeId=10165&amp;gs=true&amp;st=105444-0001%20" TargetMode="External"/><Relationship Id="rId15" Type="http://schemas.openxmlformats.org/officeDocument/2006/relationships/hyperlink" Target="http://www.mouser.com/ProductDetail/Molex/105444-0001/?qs=sGAEpiMZZMulM8LPOQ%252bykyA1bhhL357bZ%2F4o%252bnTrbcmk9jjF03Fglw%3D%3D" TargetMode="External"/><Relationship Id="rId16" Type="http://schemas.openxmlformats.org/officeDocument/2006/relationships/hyperlink" Target="http://www.newark.com/webapp/wcs/stores/servlet/Search?catalogId=15003&amp;langId=-1&amp;storeId=10194&amp;gs=true&amp;st=105444-0001%20" TargetMode="External"/><Relationship Id="rId17" Type="http://schemas.openxmlformats.org/officeDocument/2006/relationships/hyperlink" Target="http://it.rs-online.com/web/p/type-c-usb-connectors/9209180/" TargetMode="External"/><Relationship Id="rId18" Type="http://schemas.openxmlformats.org/officeDocument/2006/relationships/hyperlink" Target="http://it.farnell.com/on-semiconductor/ncp1529asnt1g/buck-5-5vin-1-7mhz-adj-1-5tsop/dp/2112613" TargetMode="External"/><Relationship Id="rId19" Type="http://schemas.openxmlformats.org/officeDocument/2006/relationships/hyperlink" Target="http://www.mouser.com/ProductDetail/ON-Semiconductor/NCP1529ASNT1G/?qs=sGAEpiMZZMu8c2wsui%252biYiY4XTUErbWk" TargetMode="External"/><Relationship Id="rId20" Type="http://schemas.openxmlformats.org/officeDocument/2006/relationships/hyperlink" Target="http://www.newark.com/on-semiconductor/ncp1529asnt1g/step-down-dc-dc-converter-tsop/dp/75M5084" TargetMode="External"/><Relationship Id="rId21" Type="http://schemas.openxmlformats.org/officeDocument/2006/relationships/hyperlink" Target="http://it.rs-online.com/web/p/convertitori-cc-cc/8023161/" TargetMode="External"/><Relationship Id="rId2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I2" activeCellId="0" sqref="I2"/>
    </sheetView>
  </sheetViews>
  <sheetFormatPr defaultRowHeight="15"/>
  <cols>
    <col collapsed="false" hidden="false" max="4" min="1" style="0" width="9.10526315789474"/>
    <col collapsed="false" hidden="false" max="5" min="5" style="0" width="30.6518218623482"/>
    <col collapsed="false" hidden="false" max="6" min="6" style="0" width="27.4493927125506"/>
    <col collapsed="false" hidden="false" max="8" min="7" style="0" width="9.10526315789474"/>
    <col collapsed="false" hidden="false" max="9" min="9" style="0" width="15.7449392712551"/>
    <col collapsed="false" hidden="false" max="10" min="10" style="0" width="9.10526315789474"/>
    <col collapsed="false" hidden="false" max="12" min="11" style="0" width="9.10526315789474"/>
    <col collapsed="false" hidden="false" max="13" min="13" style="0" width="15.7449392712551"/>
    <col collapsed="false" hidden="false" max="15" min="14" style="0" width="9.10526315789474"/>
    <col collapsed="false" hidden="false" max="16" min="16" style="0" width="9.10526315789474"/>
    <col collapsed="false" hidden="false" max="18" min="17" style="0" width="9.10526315789474"/>
    <col collapsed="false" hidden="false" max="19" min="19" style="0" width="15.7449392712551"/>
    <col collapsed="false" hidden="false" max="21" min="20" style="0" width="9.10526315789474"/>
    <col collapsed="false" hidden="false" max="22" min="22" style="0" width="9.10526315789474"/>
    <col collapsed="false" hidden="false" max="24" min="23" style="0" width="9.10526315789474"/>
    <col collapsed="false" hidden="false" max="25" min="25" style="0" width="15.7449392712551"/>
    <col collapsed="false" hidden="false" max="27" min="26" style="0" width="9.10526315789474"/>
    <col collapsed="false" hidden="false" max="28" min="28" style="0" width="9.10526315789474"/>
    <col collapsed="false" hidden="false" max="30" min="29" style="0" width="9.10526315789474"/>
    <col collapsed="false" hidden="false" max="31" min="31" style="0" width="15.7449392712551"/>
    <col collapsed="false" hidden="false" max="33" min="32" style="0" width="9.10526315789474"/>
    <col collapsed="false" hidden="false" max="34" min="34" style="0" width="9.10526315789474"/>
    <col collapsed="false" hidden="false" max="36" min="35" style="0" width="9.10526315789474"/>
    <col collapsed="false" hidden="false" max="37" min="37" style="0" width="15.7449392712551"/>
    <col collapsed="false" hidden="false" max="39" min="38" style="0" width="9.10526315789474"/>
    <col collapsed="false" hidden="false" max="1025" min="40" style="0" width="8.57085020242915"/>
  </cols>
  <sheetData>
    <row r="1" customFormat="false" ht="15" hidden="false" customHeight="false" outlineLevel="0" collapsed="false">
      <c r="H1" s="1" t="s">
        <v>0</v>
      </c>
      <c r="I1" s="1" t="n">
        <v>15</v>
      </c>
    </row>
    <row r="2" customFormat="false" ht="15" hidden="false" customHeight="false" outlineLevel="0" collapsed="false">
      <c r="H2" s="2" t="s">
        <v>1</v>
      </c>
      <c r="I2" s="3" t="n">
        <f aca="false">SUM(I7:I16)</f>
        <v>63.872625</v>
      </c>
      <c r="M2" s="3" t="n">
        <f aca="false">SUM(M7:M16)</f>
        <v>60.27</v>
      </c>
      <c r="S2" s="3" t="n">
        <f aca="false">SUM(S7:S16)</f>
        <v>55.727775</v>
      </c>
      <c r="Y2" s="3" t="n">
        <f aca="false">SUM(Y7:Y16)</f>
        <v>66.495</v>
      </c>
      <c r="AE2" s="3" t="n">
        <f aca="false">SUM(AE7:AE16)</f>
        <v>48.135</v>
      </c>
      <c r="AK2" s="3" t="n">
        <f aca="false">SUM(AK7:AK16)</f>
        <v>55.61616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4.258175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  <c r="AB5" s="9" t="s">
        <v>7</v>
      </c>
      <c r="AC5" s="9"/>
      <c r="AD5" s="9"/>
      <c r="AE5" s="9"/>
      <c r="AF5" s="9"/>
      <c r="AG5" s="9"/>
      <c r="AH5" s="10" t="s">
        <v>8</v>
      </c>
      <c r="AI5" s="10"/>
      <c r="AJ5" s="10"/>
      <c r="AK5" s="10"/>
      <c r="AL5" s="10"/>
      <c r="AM5" s="10"/>
    </row>
    <row r="6" customFormat="false" ht="15" hidden="false" customHeight="false" outlineLevel="0" collapsed="false">
      <c r="A6" s="11" t="s">
        <v>9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1" t="s">
        <v>15</v>
      </c>
      <c r="H6" s="11" t="s">
        <v>16</v>
      </c>
      <c r="I6" s="11" t="s">
        <v>17</v>
      </c>
      <c r="J6" s="11" t="s">
        <v>18</v>
      </c>
      <c r="K6" s="11" t="s">
        <v>19</v>
      </c>
      <c r="L6" s="11" t="s">
        <v>16</v>
      </c>
      <c r="M6" s="11" t="s">
        <v>17</v>
      </c>
      <c r="N6" s="11" t="s">
        <v>20</v>
      </c>
      <c r="O6" s="11" t="s">
        <v>21</v>
      </c>
      <c r="P6" s="11" t="s">
        <v>18</v>
      </c>
      <c r="Q6" s="11" t="s">
        <v>19</v>
      </c>
      <c r="R6" s="11" t="s">
        <v>16</v>
      </c>
      <c r="S6" s="11" t="s">
        <v>17</v>
      </c>
      <c r="T6" s="11" t="s">
        <v>20</v>
      </c>
      <c r="U6" s="11" t="s">
        <v>21</v>
      </c>
      <c r="V6" s="11" t="s">
        <v>18</v>
      </c>
      <c r="W6" s="11" t="s">
        <v>19</v>
      </c>
      <c r="X6" s="11" t="s">
        <v>16</v>
      </c>
      <c r="Y6" s="11" t="s">
        <v>17</v>
      </c>
      <c r="Z6" s="11" t="s">
        <v>20</v>
      </c>
      <c r="AA6" s="11" t="s">
        <v>21</v>
      </c>
      <c r="AB6" s="11" t="s">
        <v>18</v>
      </c>
      <c r="AC6" s="11" t="s">
        <v>19</v>
      </c>
      <c r="AD6" s="11" t="s">
        <v>16</v>
      </c>
      <c r="AE6" s="11" t="s">
        <v>17</v>
      </c>
      <c r="AF6" s="11" t="s">
        <v>20</v>
      </c>
      <c r="AG6" s="11" t="s">
        <v>21</v>
      </c>
      <c r="AH6" s="11" t="s">
        <v>18</v>
      </c>
      <c r="AI6" s="11" t="s">
        <v>19</v>
      </c>
      <c r="AJ6" s="11" t="s">
        <v>16</v>
      </c>
      <c r="AK6" s="11" t="s">
        <v>17</v>
      </c>
      <c r="AL6" s="11" t="s">
        <v>20</v>
      </c>
      <c r="AM6" s="11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s">
        <v>24</v>
      </c>
      <c r="F7" s="0" t="s">
        <v>25</v>
      </c>
      <c r="G7" s="0" t="n">
        <f aca="false">BoardQty*1</f>
        <v>15</v>
      </c>
      <c r="H7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0.239175</v>
      </c>
      <c r="I7" s="12" t="n">
        <f aca="false">IFERROR(G7*H7,"")</f>
        <v>3.587625</v>
      </c>
      <c r="J7" s="0" t="n">
        <v>4964</v>
      </c>
      <c r="L7" s="12" t="n">
        <f aca="false">IFERROR(LOOKUP(IF(K7="",G7,K7),{0,1,10,100,500,1000,2500,5000,12500,25000,50000},{0,0.43,0.386,0.2653,0.19716,0.15102,0.14263,0.13424,0.13004,0.12585,0.12166}),"")</f>
        <v>0.386</v>
      </c>
      <c r="M7" s="12" t="n">
        <f aca="false">IFERROR(IF(K7="",G7,K7)*L7,"")</f>
        <v>5.79</v>
      </c>
      <c r="N7" s="0" t="s">
        <v>26</v>
      </c>
      <c r="O7" s="13" t="s">
        <v>27</v>
      </c>
      <c r="R7" s="12" t="n">
        <f aca="false">IFERROR(LOOKUP(IF(Q7="",G7,Q7),{0,1,50,250,500,1000,2000,10000,20000},{0,0.239175,0.239175,0.177521,0.157324,0.141379,0.123308,0.109489,0.107363}),"")</f>
        <v>0.239175</v>
      </c>
      <c r="S7" s="12" t="n">
        <f aca="false">IFERROR(IF(Q7="",G7,Q7)*R7,"")</f>
        <v>3.587625</v>
      </c>
      <c r="T7" s="0" t="s">
        <v>28</v>
      </c>
      <c r="U7" s="13" t="s">
        <v>27</v>
      </c>
      <c r="V7" s="0" t="n">
        <v>1965</v>
      </c>
      <c r="X7" s="12" t="n">
        <f aca="false">IFERROR(LOOKUP(IF(W7="",G7,W7),{0,1,10,100,500,1000,2500,10000,25000,50000},{0,0.412,0.314,0.253,0.218,0.151,0.144,0.131,0.126,0.12}),"")</f>
        <v>0.314</v>
      </c>
      <c r="Y7" s="12" t="n">
        <f aca="false">IFERROR(IF(W7="",G7,W7)*X7,"")</f>
        <v>4.71</v>
      </c>
      <c r="Z7" s="0" t="s">
        <v>29</v>
      </c>
      <c r="AA7" s="13" t="s">
        <v>27</v>
      </c>
      <c r="AD7" s="12" t="n">
        <f aca="false">IFERROR(LOOKUP(IF(AC7="",G7,AC7),{0,1,5,10,25,50,100},{0,0.41,0.41,0.313,0.293,0.272,0.252}),"")</f>
        <v>0.313</v>
      </c>
      <c r="AE7" s="12" t="n">
        <f aca="false">IFERROR(IF(AC7="",G7,AC7)*AD7,"")</f>
        <v>4.695</v>
      </c>
      <c r="AF7" s="0" t="s">
        <v>30</v>
      </c>
      <c r="AG7" s="13" t="s">
        <v>27</v>
      </c>
      <c r="AH7" s="0" t="n">
        <v>250</v>
      </c>
      <c r="AJ7" s="12" t="n">
        <f aca="false">IFERROR(LOOKUP(IF(AI7="",G7,AI7),{0,1,25,250},{0,0.270002,0.270002,0.187088}),"")</f>
        <v>0.270002</v>
      </c>
      <c r="AK7" s="12" t="n">
        <f aca="false">IFERROR(IF(AI7="",G7,AI7)*AJ7,"")</f>
        <v>4.05003</v>
      </c>
      <c r="AL7" s="0" t="s">
        <v>31</v>
      </c>
      <c r="AM7" s="13" t="s">
        <v>27</v>
      </c>
    </row>
    <row r="8" customFormat="false" ht="15" hidden="false" customHeight="false" outlineLevel="0" collapsed="false">
      <c r="A8" s="0" t="s">
        <v>32</v>
      </c>
      <c r="B8" s="0" t="s">
        <v>33</v>
      </c>
      <c r="D8" s="0" t="s">
        <v>34</v>
      </c>
      <c r="G8" s="0" t="n">
        <f aca="false">BoardQty*1</f>
        <v>15</v>
      </c>
      <c r="H8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" s="12" t="n">
        <f aca="false">IFERROR(G8*H8,"")</f>
        <v>0</v>
      </c>
    </row>
    <row r="9" customFormat="false" ht="15" hidden="false" customHeight="false" outlineLevel="0" collapsed="false">
      <c r="A9" s="0" t="s">
        <v>35</v>
      </c>
      <c r="B9" s="0" t="s">
        <v>36</v>
      </c>
      <c r="D9" s="0" t="s">
        <v>37</v>
      </c>
      <c r="F9" s="0" t="s">
        <v>38</v>
      </c>
      <c r="G9" s="0" t="n">
        <f aca="false">BoardQty*1</f>
        <v>15</v>
      </c>
      <c r="H9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0.438</v>
      </c>
      <c r="I9" s="12" t="n">
        <f aca="false">IFERROR(G9*H9,"")</f>
        <v>6.57</v>
      </c>
      <c r="J9" s="0" t="n">
        <v>7091</v>
      </c>
      <c r="L9" s="12" t="n">
        <f aca="false">IFERROR(LOOKUP(IF(K9="",G9,K9),{0,1,10,100,1000,2500,5000,10000,25000},{0,0.66,0.491,0.2857,0.16024,0.1547,0.1397,0.13393,0.13244}),"")</f>
        <v>0.491</v>
      </c>
      <c r="M9" s="12" t="n">
        <f aca="false">IFERROR(IF(K9="",G9,K9)*L9,"")</f>
        <v>7.365</v>
      </c>
      <c r="N9" s="0" t="s">
        <v>39</v>
      </c>
      <c r="O9" s="13" t="s">
        <v>27</v>
      </c>
      <c r="V9" s="0" t="n">
        <v>583</v>
      </c>
      <c r="X9" s="12" t="n">
        <f aca="false">IFERROR(LOOKUP(IF(W9="",G9,W9),{0,1,10,100,1000,5000,10000},{0,0.612,0.438,0.249,0.201,0.172,0.169}),"")</f>
        <v>0.438</v>
      </c>
      <c r="Y9" s="12" t="n">
        <f aca="false">IFERROR(IF(W9="",G9,W9)*X9,"")</f>
        <v>6.57</v>
      </c>
      <c r="Z9" s="0" t="s">
        <v>40</v>
      </c>
      <c r="AA9" s="13" t="s">
        <v>27</v>
      </c>
    </row>
    <row r="10" customFormat="false" ht="15" hidden="false" customHeight="false" outlineLevel="0" collapsed="false">
      <c r="A10" s="0" t="s">
        <v>41</v>
      </c>
      <c r="B10" s="0" t="s">
        <v>42</v>
      </c>
      <c r="D10" s="0" t="s">
        <v>43</v>
      </c>
      <c r="G10" s="0" t="n">
        <f aca="false">BoardQty*2</f>
        <v>30</v>
      </c>
      <c r="H10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0" s="12" t="n">
        <f aca="false">IFERROR(G10*H10,"")</f>
        <v>0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46</v>
      </c>
      <c r="F11" s="0" t="s">
        <v>47</v>
      </c>
      <c r="G11" s="0" t="n">
        <f aca="false">BoardQty*1</f>
        <v>15</v>
      </c>
      <c r="H11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0.173</v>
      </c>
      <c r="I11" s="12" t="n">
        <f aca="false">IFERROR(G11*H11,"")</f>
        <v>2.595</v>
      </c>
      <c r="J11" s="0" t="n">
        <v>94696</v>
      </c>
      <c r="L11" s="12" t="n">
        <f aca="false">IFERROR(LOOKUP(IF(K11="",G11,K11),{0,1,5,10,50,100,250,500,1000,3000,6000,15000},{0,0.21,0.208,0.199,0.1774,0.1652,0.14688,0.1224,0.11628,0.08976,0.08415,0.07854}),"")</f>
        <v>0.199</v>
      </c>
      <c r="M11" s="12" t="n">
        <f aca="false">IFERROR(IF(K11="",G11,K11)*L11,"")</f>
        <v>2.985</v>
      </c>
      <c r="N11" s="0" t="s">
        <v>48</v>
      </c>
      <c r="O11" s="13" t="s">
        <v>27</v>
      </c>
      <c r="V11" s="0" t="n">
        <v>9708</v>
      </c>
      <c r="X11" s="12" t="n">
        <f aca="false">IFERROR(LOOKUP(IF(W11="",G11,W11),{0,1,10,25,100,250,500,1000,3000,6000},{0,0.181,0.173,0.159,0.122,0.111,0.093,0.083,0.077,0.074}),"")</f>
        <v>0.173</v>
      </c>
      <c r="Y11" s="12" t="n">
        <f aca="false">IFERROR(IF(W11="",G11,W11)*X11,"")</f>
        <v>2.595</v>
      </c>
      <c r="Z11" s="0" t="s">
        <v>49</v>
      </c>
      <c r="AA11" s="13" t="s">
        <v>27</v>
      </c>
    </row>
    <row r="12" customFormat="false" ht="15" hidden="false" customHeight="false" outlineLevel="0" collapsed="false">
      <c r="A12" s="0" t="s">
        <v>50</v>
      </c>
      <c r="B12" s="0" t="s">
        <v>51</v>
      </c>
      <c r="D12" s="0" t="s">
        <v>52</v>
      </c>
      <c r="F12" s="0" t="s">
        <v>53</v>
      </c>
      <c r="G12" s="0" t="n">
        <f aca="false">BoardQty*1</f>
        <v>15</v>
      </c>
      <c r="H12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0.646</v>
      </c>
      <c r="I12" s="12" t="n">
        <f aca="false">IFERROR(G12*H12,"")</f>
        <v>9.69</v>
      </c>
      <c r="J12" s="0" t="n">
        <v>1791</v>
      </c>
      <c r="L12" s="12" t="n">
        <f aca="false">IFERROR(LOOKUP(IF(K12="",G12,K12),{0,1,10,100,250,500,1000},{0,0.68,0.646,0.578,0.52564,0.49232,0.45}),"")</f>
        <v>0.646</v>
      </c>
      <c r="M12" s="12" t="n">
        <f aca="false">IFERROR(IF(K12="",G12,K12)*L12,"")</f>
        <v>9.69</v>
      </c>
      <c r="N12" s="0" t="s">
        <v>54</v>
      </c>
      <c r="O12" s="13" t="s">
        <v>27</v>
      </c>
      <c r="V12" s="0" t="n">
        <v>1996</v>
      </c>
      <c r="X12" s="12" t="n">
        <f aca="false">IFERROR(LOOKUP(IF(W12="",G12,W12),{0,1,10,50,100,200,500,1000,2000},{0,0.722,0.686,0.667,0.614,0.558,0.523,0.481,0.47}),"")</f>
        <v>0.686</v>
      </c>
      <c r="Y12" s="12" t="n">
        <f aca="false">IFERROR(IF(W12="",G12,W12)*X12,"")</f>
        <v>10.29</v>
      </c>
      <c r="Z12" s="0" t="s">
        <v>55</v>
      </c>
      <c r="AA12" s="13" t="s">
        <v>27</v>
      </c>
    </row>
    <row r="13" customFormat="false" ht="15" hidden="false" customHeight="false" outlineLevel="0" collapsed="false">
      <c r="A13" s="0" t="s">
        <v>56</v>
      </c>
      <c r="B13" s="0" t="s">
        <v>57</v>
      </c>
      <c r="D13" s="0" t="s">
        <v>58</v>
      </c>
      <c r="F13" s="0" t="s">
        <v>59</v>
      </c>
      <c r="G13" s="0" t="n">
        <f aca="false">BoardQty*1</f>
        <v>15</v>
      </c>
      <c r="H13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2.06</v>
      </c>
      <c r="I13" s="12" t="n">
        <f aca="false">IFERROR(G13*H13,"")</f>
        <v>30.9</v>
      </c>
      <c r="J13" s="0" t="n">
        <v>4905</v>
      </c>
      <c r="L13" s="12" t="n">
        <f aca="false">IFERROR(LOOKUP(IF(K13="",G13,K13),{0,1,10,25,50,100,250,500,1000,2500},{0,2.53,2.296,2.1552,2.0616,1.9679,1.78048,1.63992,1.40565,1.31194}),"")</f>
        <v>2.296</v>
      </c>
      <c r="M13" s="12" t="n">
        <f aca="false">IFERROR(IF(K13="",G13,K13)*L13,"")</f>
        <v>34.44</v>
      </c>
      <c r="N13" s="0" t="s">
        <v>60</v>
      </c>
      <c r="O13" s="13" t="s">
        <v>27</v>
      </c>
      <c r="R13" s="12" t="n">
        <f aca="false">IFERROR(LOOKUP(IF(Q13="",G13,Q13),{0,1,10,50,100,250,500},{0,2.8701,2.68939,2.54057,2.38112,2.24293,1.93466}),"")</f>
        <v>2.68939</v>
      </c>
      <c r="S13" s="12" t="n">
        <f aca="false">IFERROR(IF(Q13="",G13,Q13)*R13,"")</f>
        <v>40.34085</v>
      </c>
      <c r="T13" s="0" t="s">
        <v>61</v>
      </c>
      <c r="U13" s="13" t="s">
        <v>27</v>
      </c>
      <c r="V13" s="0" t="n">
        <v>8783</v>
      </c>
      <c r="X13" s="12" t="n">
        <f aca="false">IFERROR(LOOKUP(IF(W13="",G13,W13),{0,1,10},{0,2.35,2.12}),"")</f>
        <v>2.12</v>
      </c>
      <c r="Y13" s="12" t="n">
        <f aca="false">IFERROR(IF(W13="",G13,W13)*X13,"")</f>
        <v>31.8</v>
      </c>
      <c r="Z13" s="0" t="s">
        <v>62</v>
      </c>
      <c r="AA13" s="13" t="s">
        <v>27</v>
      </c>
      <c r="AD13" s="12" t="n">
        <f aca="false">IFERROR(LOOKUP(IF(AC13="",G13,AC13),{0,1,10,25,50,100,250,500},{0,2.34,2.06,2,1.94,1.87,1.64,1.59}),"")</f>
        <v>2.06</v>
      </c>
      <c r="AE13" s="12" t="n">
        <f aca="false">IFERROR(IF(AC13="",G13,AC13)*AD13,"")</f>
        <v>30.9</v>
      </c>
      <c r="AF13" s="0" t="s">
        <v>63</v>
      </c>
      <c r="AG13" s="13" t="s">
        <v>27</v>
      </c>
      <c r="AH13" s="0" t="n">
        <v>180</v>
      </c>
      <c r="AJ13" s="12" t="n">
        <f aca="false">IFERROR(LOOKUP(IF(AI13="",G13,AI13),{0,1,5,50},{0,2.683012,2.683012,2.523562}),"")</f>
        <v>2.683012</v>
      </c>
      <c r="AK13" s="12" t="n">
        <f aca="false">IFERROR(IF(AI13="",G13,AI13)*AJ13,"")</f>
        <v>40.24518</v>
      </c>
      <c r="AL13" s="0" t="s">
        <v>64</v>
      </c>
      <c r="AM13" s="13" t="s">
        <v>27</v>
      </c>
    </row>
    <row r="14" customFormat="false" ht="15" hidden="false" customHeight="false" outlineLevel="0" collapsed="false">
      <c r="A14" s="0" t="s">
        <v>65</v>
      </c>
      <c r="B14" s="0" t="s">
        <v>66</v>
      </c>
      <c r="D14" s="0" t="s">
        <v>67</v>
      </c>
      <c r="F14" s="0" t="s">
        <v>68</v>
      </c>
      <c r="G14" s="0" t="n">
        <f aca="false">BoardQty*1</f>
        <v>15</v>
      </c>
      <c r="H14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0.702</v>
      </c>
      <c r="I14" s="12" t="n">
        <f aca="false">IFERROR(G14*H14,"")</f>
        <v>10.53</v>
      </c>
      <c r="R14" s="12" t="n">
        <f aca="false">IFERROR(LOOKUP(IF(Q14="",G14,Q14),{0,1,5,50,250,500,1500},{0,0.78662,0.78662,0.538941,0.533626,0.376302,0.342286}),"")</f>
        <v>0.78662</v>
      </c>
      <c r="S14" s="12" t="n">
        <f aca="false">IFERROR(IF(Q14="",G14,Q14)*R14,"")</f>
        <v>11.7993</v>
      </c>
      <c r="T14" s="0" t="s">
        <v>69</v>
      </c>
      <c r="U14" s="13" t="s">
        <v>27</v>
      </c>
      <c r="V14" s="0" t="n">
        <v>2663</v>
      </c>
      <c r="X14" s="12" t="n">
        <f aca="false">IFERROR(LOOKUP(IF(W14="",G14,W14),{0,1,10,100,500,1000,3000,9000},{0,0.833,0.702,0.539,0.478,0.376,0.334,0.327}),"")</f>
        <v>0.702</v>
      </c>
      <c r="Y14" s="12" t="n">
        <f aca="false">IFERROR(IF(W14="",G14,W14)*X14,"")</f>
        <v>10.53</v>
      </c>
      <c r="Z14" s="0" t="s">
        <v>70</v>
      </c>
      <c r="AA14" s="13" t="s">
        <v>27</v>
      </c>
      <c r="AD14" s="12" t="n">
        <f aca="false">IFERROR(LOOKUP(IF(AC14="",G14,AC14),{0,1,10,100,500,1000},{0,0.93,0.836,0.651,0.538,0.424}),"")</f>
        <v>0.836</v>
      </c>
      <c r="AE14" s="12" t="n">
        <f aca="false">IFERROR(IF(AC14="",G14,AC14)*AD14,"")</f>
        <v>12.54</v>
      </c>
      <c r="AF14" s="0" t="s">
        <v>71</v>
      </c>
      <c r="AG14" s="13" t="s">
        <v>27</v>
      </c>
      <c r="AH14" s="0" t="n">
        <v>40</v>
      </c>
      <c r="AJ14" s="12" t="n">
        <f aca="false">IFERROR(LOOKUP(IF(AI14="",G14,AI14),{0,1,10,30},{0,0.75473,0.75473,0.665438}),"")</f>
        <v>0.75473</v>
      </c>
      <c r="AK14" s="12" t="n">
        <f aca="false">IFERROR(IF(AI14="",G14,AI14)*AJ14,"")</f>
        <v>11.32095</v>
      </c>
      <c r="AL14" s="0" t="s">
        <v>72</v>
      </c>
      <c r="AM14" s="13" t="s">
        <v>27</v>
      </c>
    </row>
    <row r="15" customFormat="false" ht="15" hidden="false" customHeight="false" outlineLevel="0" collapsed="false">
      <c r="A15" s="0" t="s">
        <v>73</v>
      </c>
      <c r="B15" s="0" t="s">
        <v>74</v>
      </c>
      <c r="D15" s="0" t="s">
        <v>75</v>
      </c>
      <c r="G15" s="0" t="n">
        <f aca="false">BoardQty*1</f>
        <v>15</v>
      </c>
      <c r="H15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5" s="12" t="n">
        <f aca="false">IFERROR(G15*H15,"")</f>
        <v>0</v>
      </c>
    </row>
    <row r="16" customFormat="false" ht="15" hidden="false" customHeight="false" outlineLevel="0" collapsed="false">
      <c r="A16" s="0" t="s">
        <v>76</v>
      </c>
      <c r="B16" s="0" t="s">
        <v>77</v>
      </c>
      <c r="D16" s="0" t="s">
        <v>75</v>
      </c>
      <c r="G16" s="0" t="n">
        <f aca="false">BoardQty*1</f>
        <v>15</v>
      </c>
      <c r="H16" s="12" t="n">
        <f aca="true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16" s="12" t="n">
        <f aca="false">IFERROR(G16*H16,"")</f>
        <v>0</v>
      </c>
    </row>
    <row r="18" customFormat="false" ht="15" hidden="false" customHeight="false" outlineLevel="0" collapsed="false">
      <c r="K18" s="0" t="str">
        <f aca="false" t="array" ref="K18:K18">IFERROR(CONCATENATE(TEXT(INDEX($K$7:$K$16,SMALL(IF($N$7:$N$16&lt;&gt;"",IF($K$7:$K$16&lt;&gt;"",ROW($K$7:$K$16)-MIN(ROW($K$7:$K$16))+1,""),""),ROW()-ROW(A$18)+1)),"##0"),","),"")</f>
        <v/>
      </c>
      <c r="L18" s="0" t="str">
        <f aca="false" t="array" ref="L18:L18">IFERROR(CONCATENATE((INDEX($N$7:$N$16,SMALL(IF($N$7:$N$16&lt;&gt;"",IF($K$7:$K$16&lt;&gt;"",ROW($K$7:$K$16)-MIN(ROW($K$7:$K$16))+1,""),""),ROW()-ROW(A$18)+1))),","),"")</f>
        <v/>
      </c>
      <c r="M18" s="0" t="str">
        <f aca="false" t="array" ref="M18:M18">IFERROR(CONCATENATE((INDEX($A$7:$A$16,SMALL(IF($N$7:$N$16&lt;&gt;"",IF($K$7:$K$16&lt;&gt;"",ROW($K$7:$K$16)-MIN(ROW($K$7:$K$16))+1,""),""),ROW()-ROW(A$18)+1))),),"")</f>
        <v/>
      </c>
      <c r="Q18" s="0" t="str">
        <f aca="false" t="array" ref="Q18:Q18">IFERROR(CONCATENATE((INDEX($T$7:$T$16,SMALL(IF($T$7:$T$16&lt;&gt;"",IF($Q$7:$Q$16&lt;&gt;"",ROW($Q$7:$Q$16)-MIN(ROW($Q$7:$Q$16))+1,""),""),ROW()-ROW(A$18)+1)))," "),"")</f>
        <v/>
      </c>
      <c r="R18" s="0" t="str">
        <f aca="false" t="array" ref="R18:R18">IFERROR(CONCATENATE(TEXT(INDEX($Q$7:$Q$16,SMALL(IF($T$7:$T$16&lt;&gt;"",IF($Q$7:$Q$16&lt;&gt;"",ROW($Q$7:$Q$16)-MIN(ROW($Q$7:$Q$16))+1,""),""),ROW()-ROW(A$18)+1)),"##0")," "),"")</f>
        <v/>
      </c>
      <c r="S18" s="0" t="str">
        <f aca="false" t="array" ref="S18:S18">IFERROR(CONCATENATE((INDEX($A$7:$A$16,SMALL(IF($T$7:$T$16&lt;&gt;"",IF($Q$7:$Q$16&lt;&gt;"",ROW($Q$7:$Q$16)-MIN(ROW($Q$7:$Q$16))+1,""),""),ROW()-ROW(A$18)+1))),),"")</f>
        <v/>
      </c>
      <c r="W18" s="0" t="str">
        <f aca="false" t="array" ref="W18:W18">IFERROR(CONCATENATE((INDEX($Z$7:$Z$16,SMALL(IF($Z$7:$Z$16&lt;&gt;"",IF($W$7:$W$16&lt;&gt;"",ROW($W$7:$W$16)-MIN(ROW($W$7:$W$16))+1,""),""),ROW()-ROW(A$18)+1)))," "),"")</f>
        <v/>
      </c>
      <c r="X18" s="0" t="str">
        <f aca="false" t="array" ref="X18:X18">IFERROR(CONCATENATE(TEXT(INDEX($W$7:$W$16,SMALL(IF($Z$7:$Z$16&lt;&gt;"",IF($W$7:$W$16&lt;&gt;"",ROW($W$7:$W$16)-MIN(ROW($W$7:$W$16))+1,""),""),ROW()-ROW(A$18)+1)),"##0")," "),"")</f>
        <v/>
      </c>
      <c r="Y18" s="0" t="str">
        <f aca="false" t="array" ref="Y18:Y18">IFERROR(CONCATENATE((INDEX($A$7:$A$16,SMALL(IF($Z$7:$Z$16&lt;&gt;"",IF($W$7:$W$16&lt;&gt;"",ROW($W$7:$W$16)-MIN(ROW($W$7:$W$16))+1,""),""),ROW()-ROW(A$18)+1))),),"")</f>
        <v/>
      </c>
      <c r="AC18" s="0" t="str">
        <f aca="false" t="array" ref="AC18:AC18">IFERROR(CONCATENATE((INDEX($AF$7:$AF$16,SMALL(IF($AF$7:$AF$16&lt;&gt;"",IF($AC$7:$AC$16&lt;&gt;"",ROW($AC$7:$AC$16)-MIN(ROW($AC$7:$AC$16))+1,""),""),ROW()-ROW(A$18)+1))),","),"")</f>
        <v/>
      </c>
      <c r="AD18" s="0" t="str">
        <f aca="false" t="array" ref="AD18:AD18">IFERROR(CONCATENATE(TEXT(INDEX($AC$7:$AC$16,SMALL(IF($AF$7:$AF$16&lt;&gt;"",IF($AC$7:$AC$16&lt;&gt;"",ROW($AC$7:$AC$16)-MIN(ROW($AC$7:$AC$16))+1,""),""),ROW()-ROW(A$18)+1)),"##0"),","),"")</f>
        <v/>
      </c>
      <c r="AE18" s="0" t="str">
        <f aca="false" t="array" ref="AE18:AE18">IFERROR(CONCATENATE((INDEX($A$7:$A$16,SMALL(IF($AF$7:$AF$16&lt;&gt;"",IF($AC$7:$AC$16&lt;&gt;"",ROW($AC$7:$AC$16)-MIN(ROW($AC$7:$AC$16))+1,""),""),ROW()-ROW(A$18)+1))),),"")</f>
        <v/>
      </c>
      <c r="AI18" s="0" t="str">
        <f aca="false" t="array" ref="AI18:AI18">IFERROR(CONCATENATE((INDEX($AL$7:$AL$16,SMALL(IF($AL$7:$AL$16&lt;&gt;"",IF($AI$7:$AI$16&lt;&gt;"",ROW($AI$7:$AI$16)-MIN(ROW($AI$7:$AI$16))+1,""),""),ROW()-ROW(A$18)+1)))," "),"")</f>
        <v/>
      </c>
      <c r="AJ18" s="0" t="str">
        <f aca="false" t="array" ref="AJ18:AJ18">IFERROR(CONCATENATE(TEXT(INDEX($AI$7:$AI$16,SMALL(IF($AL$7:$AL$16&lt;&gt;"",IF($AI$7:$AI$16&lt;&gt;"",ROW($AI$7:$AI$16)-MIN(ROW($AI$7:$AI$16))+1,""),""),ROW()-ROW(A$18)+1)),"##0")," "),"")</f>
        <v/>
      </c>
      <c r="AK18" s="0" t="str">
        <f aca="false" t="array" ref="AK18:AK18">IFERROR(CONCATENATE((INDEX($A$7:$A$16,SMALL(IF($AL$7:$AL$16&lt;&gt;"",IF($AI$7:$AI$16&lt;&gt;"",ROW($AI$7:$AI$16)-MIN(ROW($AI$7:$AI$16))+1,""),""),ROW()-ROW(A$18)+1))),),"")</f>
        <v/>
      </c>
    </row>
    <row r="19" customFormat="false" ht="15" hidden="false" customHeight="false" outlineLevel="0" collapsed="false">
      <c r="K19" s="0" t="str">
        <f aca="false" t="array" ref="K19:K19">IFERROR(CONCATENATE(TEXT(INDEX($K$7:$K$16,SMALL(IF($N$7:$N$16&lt;&gt;"",IF($K$7:$K$16&lt;&gt;"",ROW($K$7:$K$16)-MIN(ROW($K$7:$K$16))+1,""),""),ROW()-ROW(A$18)+1)),"##0"),","),"")</f>
        <v/>
      </c>
      <c r="L19" s="0" t="str">
        <f aca="false" t="array" ref="L19:L19">IFERROR(CONCATENATE((INDEX($N$7:$N$16,SMALL(IF($N$7:$N$16&lt;&gt;"",IF($K$7:$K$16&lt;&gt;"",ROW($K$7:$K$16)-MIN(ROW($K$7:$K$16))+1,""),""),ROW()-ROW(A$18)+1))),","),"")</f>
        <v/>
      </c>
      <c r="M19" s="0" t="str">
        <f aca="false" t="array" ref="M19:M19">IFERROR(CONCATENATE((INDEX($A$7:$A$16,SMALL(IF($N$7:$N$16&lt;&gt;"",IF($K$7:$K$16&lt;&gt;"",ROW($K$7:$K$16)-MIN(ROW($K$7:$K$16))+1,""),""),ROW()-ROW(A$18)+1))),),"")</f>
        <v/>
      </c>
      <c r="Q19" s="0" t="str">
        <f aca="false" t="array" ref="Q19:Q19">IFERROR(CONCATENATE((INDEX($T$7:$T$16,SMALL(IF($T$7:$T$16&lt;&gt;"",IF($Q$7:$Q$16&lt;&gt;"",ROW($Q$7:$Q$16)-MIN(ROW($Q$7:$Q$16))+1,""),""),ROW()-ROW(A$18)+1)))," "),"")</f>
        <v/>
      </c>
      <c r="R19" s="0" t="str">
        <f aca="false" t="array" ref="R19:R19">IFERROR(CONCATENATE(TEXT(INDEX($Q$7:$Q$16,SMALL(IF($T$7:$T$16&lt;&gt;"",IF($Q$7:$Q$16&lt;&gt;"",ROW($Q$7:$Q$16)-MIN(ROW($Q$7:$Q$16))+1,""),""),ROW()-ROW(A$18)+1)),"##0")," "),"")</f>
        <v/>
      </c>
      <c r="S19" s="0" t="str">
        <f aca="false" t="array" ref="S19:S19">IFERROR(CONCATENATE((INDEX($A$7:$A$16,SMALL(IF($T$7:$T$16&lt;&gt;"",IF($Q$7:$Q$16&lt;&gt;"",ROW($Q$7:$Q$16)-MIN(ROW($Q$7:$Q$16))+1,""),""),ROW()-ROW(A$18)+1))),),"")</f>
        <v/>
      </c>
      <c r="W19" s="0" t="str">
        <f aca="false" t="array" ref="W19:W19">IFERROR(CONCATENATE((INDEX($Z$7:$Z$16,SMALL(IF($Z$7:$Z$16&lt;&gt;"",IF($W$7:$W$16&lt;&gt;"",ROW($W$7:$W$16)-MIN(ROW($W$7:$W$16))+1,""),""),ROW()-ROW(A$18)+1)))," "),"")</f>
        <v/>
      </c>
      <c r="X19" s="0" t="str">
        <f aca="false" t="array" ref="X19:X19">IFERROR(CONCATENATE(TEXT(INDEX($W$7:$W$16,SMALL(IF($Z$7:$Z$16&lt;&gt;"",IF($W$7:$W$16&lt;&gt;"",ROW($W$7:$W$16)-MIN(ROW($W$7:$W$16))+1,""),""),ROW()-ROW(A$18)+1)),"##0")," "),"")</f>
        <v/>
      </c>
      <c r="Y19" s="0" t="str">
        <f aca="false" t="array" ref="Y19:Y19">IFERROR(CONCATENATE((INDEX($A$7:$A$16,SMALL(IF($Z$7:$Z$16&lt;&gt;"",IF($W$7:$W$16&lt;&gt;"",ROW($W$7:$W$16)-MIN(ROW($W$7:$W$16))+1,""),""),ROW()-ROW(A$18)+1))),),"")</f>
        <v/>
      </c>
      <c r="AC19" s="0" t="str">
        <f aca="false" t="array" ref="AC19:AC19">IFERROR(CONCATENATE((INDEX($AF$7:$AF$16,SMALL(IF($AF$7:$AF$16&lt;&gt;"",IF($AC$7:$AC$16&lt;&gt;"",ROW($AC$7:$AC$16)-MIN(ROW($AC$7:$AC$16))+1,""),""),ROW()-ROW(A$18)+1))),","),"")</f>
        <v/>
      </c>
      <c r="AD19" s="0" t="str">
        <f aca="false" t="array" ref="AD19:AD19">IFERROR(CONCATENATE(TEXT(INDEX($AC$7:$AC$16,SMALL(IF($AF$7:$AF$16&lt;&gt;"",IF($AC$7:$AC$16&lt;&gt;"",ROW($AC$7:$AC$16)-MIN(ROW($AC$7:$AC$16))+1,""),""),ROW()-ROW(A$18)+1)),"##0"),","),"")</f>
        <v/>
      </c>
      <c r="AE19" s="0" t="str">
        <f aca="false" t="array" ref="AE19:AE19">IFERROR(CONCATENATE((INDEX($A$7:$A$16,SMALL(IF($AF$7:$AF$16&lt;&gt;"",IF($AC$7:$AC$16&lt;&gt;"",ROW($AC$7:$AC$16)-MIN(ROW($AC$7:$AC$16))+1,""),""),ROW()-ROW(A$18)+1))),),"")</f>
        <v/>
      </c>
      <c r="AI19" s="0" t="str">
        <f aca="false" t="array" ref="AI19:AI19">IFERROR(CONCATENATE((INDEX($AL$7:$AL$16,SMALL(IF($AL$7:$AL$16&lt;&gt;"",IF($AI$7:$AI$16&lt;&gt;"",ROW($AI$7:$AI$16)-MIN(ROW($AI$7:$AI$16))+1,""),""),ROW()-ROW(A$18)+1)))," "),"")</f>
        <v/>
      </c>
      <c r="AJ19" s="0" t="str">
        <f aca="false" t="array" ref="AJ19:AJ19">IFERROR(CONCATENATE(TEXT(INDEX($AI$7:$AI$16,SMALL(IF($AL$7:$AL$16&lt;&gt;"",IF($AI$7:$AI$16&lt;&gt;"",ROW($AI$7:$AI$16)-MIN(ROW($AI$7:$AI$16))+1,""),""),ROW()-ROW(A$18)+1)),"##0")," "),"")</f>
        <v/>
      </c>
      <c r="AK19" s="0" t="str">
        <f aca="false" t="array" ref="AK19:AK19">IFERROR(CONCATENATE((INDEX($A$7:$A$16,SMALL(IF($AL$7:$AL$16&lt;&gt;"",IF($AI$7:$AI$16&lt;&gt;"",ROW($AI$7:$AI$16)-MIN(ROW($AI$7:$AI$16))+1,""),""),ROW()-ROW(A$18)+1))),),"")</f>
        <v/>
      </c>
    </row>
    <row r="20" customFormat="false" ht="15" hidden="false" customHeight="false" outlineLevel="0" collapsed="false">
      <c r="K20" s="0" t="str">
        <f aca="false" t="array" ref="K20:K20">IFERROR(CONCATENATE(TEXT(INDEX($K$7:$K$16,SMALL(IF($N$7:$N$16&lt;&gt;"",IF($K$7:$K$16&lt;&gt;"",ROW($K$7:$K$16)-MIN(ROW($K$7:$K$16))+1,""),""),ROW()-ROW(A$18)+1)),"##0"),","),"")</f>
        <v/>
      </c>
      <c r="L20" s="0" t="str">
        <f aca="false" t="array" ref="L20:L20">IFERROR(CONCATENATE((INDEX($N$7:$N$16,SMALL(IF($N$7:$N$16&lt;&gt;"",IF($K$7:$K$16&lt;&gt;"",ROW($K$7:$K$16)-MIN(ROW($K$7:$K$16))+1,""),""),ROW()-ROW(A$18)+1))),","),"")</f>
        <v/>
      </c>
      <c r="M20" s="0" t="str">
        <f aca="false" t="array" ref="M20:M20">IFERROR(CONCATENATE((INDEX($A$7:$A$16,SMALL(IF($N$7:$N$16&lt;&gt;"",IF($K$7:$K$16&lt;&gt;"",ROW($K$7:$K$16)-MIN(ROW($K$7:$K$16))+1,""),""),ROW()-ROW(A$18)+1))),),"")</f>
        <v/>
      </c>
      <c r="Q20" s="0" t="str">
        <f aca="false" t="array" ref="Q20:Q20">IFERROR(CONCATENATE((INDEX($T$7:$T$16,SMALL(IF($T$7:$T$16&lt;&gt;"",IF($Q$7:$Q$16&lt;&gt;"",ROW($Q$7:$Q$16)-MIN(ROW($Q$7:$Q$16))+1,""),""),ROW()-ROW(A$18)+1)))," "),"")</f>
        <v/>
      </c>
      <c r="R20" s="0" t="str">
        <f aca="false" t="array" ref="R20:R20">IFERROR(CONCATENATE(TEXT(INDEX($Q$7:$Q$16,SMALL(IF($T$7:$T$16&lt;&gt;"",IF($Q$7:$Q$16&lt;&gt;"",ROW($Q$7:$Q$16)-MIN(ROW($Q$7:$Q$16))+1,""),""),ROW()-ROW(A$18)+1)),"##0")," "),"")</f>
        <v/>
      </c>
      <c r="S20" s="0" t="str">
        <f aca="false" t="array" ref="S20:S20">IFERROR(CONCATENATE((INDEX($A$7:$A$16,SMALL(IF($T$7:$T$16&lt;&gt;"",IF($Q$7:$Q$16&lt;&gt;"",ROW($Q$7:$Q$16)-MIN(ROW($Q$7:$Q$16))+1,""),""),ROW()-ROW(A$18)+1))),),"")</f>
        <v/>
      </c>
      <c r="W20" s="0" t="str">
        <f aca="false" t="array" ref="W20:W20">IFERROR(CONCATENATE((INDEX($Z$7:$Z$16,SMALL(IF($Z$7:$Z$16&lt;&gt;"",IF($W$7:$W$16&lt;&gt;"",ROW($W$7:$W$16)-MIN(ROW($W$7:$W$16))+1,""),""),ROW()-ROW(A$18)+1)))," "),"")</f>
        <v/>
      </c>
      <c r="X20" s="0" t="str">
        <f aca="false" t="array" ref="X20:X20">IFERROR(CONCATENATE(TEXT(INDEX($W$7:$W$16,SMALL(IF($Z$7:$Z$16&lt;&gt;"",IF($W$7:$W$16&lt;&gt;"",ROW($W$7:$W$16)-MIN(ROW($W$7:$W$16))+1,""),""),ROW()-ROW(A$18)+1)),"##0")," "),"")</f>
        <v/>
      </c>
      <c r="Y20" s="0" t="str">
        <f aca="false" t="array" ref="Y20:Y20">IFERROR(CONCATENATE((INDEX($A$7:$A$16,SMALL(IF($Z$7:$Z$16&lt;&gt;"",IF($W$7:$W$16&lt;&gt;"",ROW($W$7:$W$16)-MIN(ROW($W$7:$W$16))+1,""),""),ROW()-ROW(A$18)+1))),),"")</f>
        <v/>
      </c>
      <c r="AC20" s="0" t="str">
        <f aca="false" t="array" ref="AC20:AC20">IFERROR(CONCATENATE((INDEX($AF$7:$AF$16,SMALL(IF($AF$7:$AF$16&lt;&gt;"",IF($AC$7:$AC$16&lt;&gt;"",ROW($AC$7:$AC$16)-MIN(ROW($AC$7:$AC$16))+1,""),""),ROW()-ROW(A$18)+1))),","),"")</f>
        <v/>
      </c>
      <c r="AD20" s="0" t="str">
        <f aca="false" t="array" ref="AD20:AD20">IFERROR(CONCATENATE(TEXT(INDEX($AC$7:$AC$16,SMALL(IF($AF$7:$AF$16&lt;&gt;"",IF($AC$7:$AC$16&lt;&gt;"",ROW($AC$7:$AC$16)-MIN(ROW($AC$7:$AC$16))+1,""),""),ROW()-ROW(A$18)+1)),"##0"),","),"")</f>
        <v/>
      </c>
      <c r="AE20" s="0" t="str">
        <f aca="false" t="array" ref="AE20:AE20">IFERROR(CONCATENATE((INDEX($A$7:$A$16,SMALL(IF($AF$7:$AF$16&lt;&gt;"",IF($AC$7:$AC$16&lt;&gt;"",ROW($AC$7:$AC$16)-MIN(ROW($AC$7:$AC$16))+1,""),""),ROW()-ROW(A$18)+1))),),"")</f>
        <v/>
      </c>
      <c r="AI20" s="0" t="str">
        <f aca="false" t="array" ref="AI20:AI20">IFERROR(CONCATENATE((INDEX($AL$7:$AL$16,SMALL(IF($AL$7:$AL$16&lt;&gt;"",IF($AI$7:$AI$16&lt;&gt;"",ROW($AI$7:$AI$16)-MIN(ROW($AI$7:$AI$16))+1,""),""),ROW()-ROW(A$18)+1)))," "),"")</f>
        <v/>
      </c>
      <c r="AJ20" s="0" t="str">
        <f aca="false" t="array" ref="AJ20:AJ20">IFERROR(CONCATENATE(TEXT(INDEX($AI$7:$AI$16,SMALL(IF($AL$7:$AL$16&lt;&gt;"",IF($AI$7:$AI$16&lt;&gt;"",ROW($AI$7:$AI$16)-MIN(ROW($AI$7:$AI$16))+1,""),""),ROW()-ROW(A$18)+1)),"##0")," "),"")</f>
        <v/>
      </c>
      <c r="AK20" s="0" t="str">
        <f aca="false" t="array" ref="AK20:AK20">IFERROR(CONCATENATE((INDEX($A$7:$A$16,SMALL(IF($AL$7:$AL$16&lt;&gt;"",IF($AI$7:$AI$16&lt;&gt;"",ROW($AI$7:$AI$16)-MIN(ROW($AI$7:$AI$16))+1,""),""),ROW()-ROW(A$18)+1))),),"")</f>
        <v/>
      </c>
    </row>
    <row r="21" customFormat="false" ht="15" hidden="false" customHeight="false" outlineLevel="0" collapsed="false">
      <c r="K21" s="0" t="str">
        <f aca="false" t="array" ref="K21:K21">IFERROR(CONCATENATE(TEXT(INDEX($K$7:$K$16,SMALL(IF($N$7:$N$16&lt;&gt;"",IF($K$7:$K$16&lt;&gt;"",ROW($K$7:$K$16)-MIN(ROW($K$7:$K$16))+1,""),""),ROW()-ROW(A$18)+1)),"##0"),","),"")</f>
        <v/>
      </c>
      <c r="L21" s="0" t="str">
        <f aca="false" t="array" ref="L21:L21">IFERROR(CONCATENATE((INDEX($N$7:$N$16,SMALL(IF($N$7:$N$16&lt;&gt;"",IF($K$7:$K$16&lt;&gt;"",ROW($K$7:$K$16)-MIN(ROW($K$7:$K$16))+1,""),""),ROW()-ROW(A$18)+1))),","),"")</f>
        <v/>
      </c>
      <c r="M21" s="0" t="str">
        <f aca="false" t="array" ref="M21:M21">IFERROR(CONCATENATE((INDEX($A$7:$A$16,SMALL(IF($N$7:$N$16&lt;&gt;"",IF($K$7:$K$16&lt;&gt;"",ROW($K$7:$K$16)-MIN(ROW($K$7:$K$16))+1,""),""),ROW()-ROW(A$18)+1))),),"")</f>
        <v/>
      </c>
      <c r="Q21" s="0" t="str">
        <f aca="false" t="array" ref="Q21:Q21">IFERROR(CONCATENATE((INDEX($T$7:$T$16,SMALL(IF($T$7:$T$16&lt;&gt;"",IF($Q$7:$Q$16&lt;&gt;"",ROW($Q$7:$Q$16)-MIN(ROW($Q$7:$Q$16))+1,""),""),ROW()-ROW(A$18)+1)))," "),"")</f>
        <v/>
      </c>
      <c r="R21" s="0" t="str">
        <f aca="false" t="array" ref="R21:R21">IFERROR(CONCATENATE(TEXT(INDEX($Q$7:$Q$16,SMALL(IF($T$7:$T$16&lt;&gt;"",IF($Q$7:$Q$16&lt;&gt;"",ROW($Q$7:$Q$16)-MIN(ROW($Q$7:$Q$16))+1,""),""),ROW()-ROW(A$18)+1)),"##0")," "),"")</f>
        <v/>
      </c>
      <c r="S21" s="0" t="str">
        <f aca="false" t="array" ref="S21:S21">IFERROR(CONCATENATE((INDEX($A$7:$A$16,SMALL(IF($T$7:$T$16&lt;&gt;"",IF($Q$7:$Q$16&lt;&gt;"",ROW($Q$7:$Q$16)-MIN(ROW($Q$7:$Q$16))+1,""),""),ROW()-ROW(A$18)+1))),),"")</f>
        <v/>
      </c>
      <c r="W21" s="0" t="str">
        <f aca="false" t="array" ref="W21:W21">IFERROR(CONCATENATE((INDEX($Z$7:$Z$16,SMALL(IF($Z$7:$Z$16&lt;&gt;"",IF($W$7:$W$16&lt;&gt;"",ROW($W$7:$W$16)-MIN(ROW($W$7:$W$16))+1,""),""),ROW()-ROW(A$18)+1)))," "),"")</f>
        <v/>
      </c>
      <c r="X21" s="0" t="str">
        <f aca="false" t="array" ref="X21:X21">IFERROR(CONCATENATE(TEXT(INDEX($W$7:$W$16,SMALL(IF($Z$7:$Z$16&lt;&gt;"",IF($W$7:$W$16&lt;&gt;"",ROW($W$7:$W$16)-MIN(ROW($W$7:$W$16))+1,""),""),ROW()-ROW(A$18)+1)),"##0")," "),"")</f>
        <v/>
      </c>
      <c r="Y21" s="0" t="str">
        <f aca="false" t="array" ref="Y21:Y21">IFERROR(CONCATENATE((INDEX($A$7:$A$16,SMALL(IF($Z$7:$Z$16&lt;&gt;"",IF($W$7:$W$16&lt;&gt;"",ROW($W$7:$W$16)-MIN(ROW($W$7:$W$16))+1,""),""),ROW()-ROW(A$18)+1))),),"")</f>
        <v/>
      </c>
      <c r="AC21" s="0" t="str">
        <f aca="false" t="array" ref="AC21:AC21">IFERROR(CONCATENATE((INDEX($AF$7:$AF$16,SMALL(IF($AF$7:$AF$16&lt;&gt;"",IF($AC$7:$AC$16&lt;&gt;"",ROW($AC$7:$AC$16)-MIN(ROW($AC$7:$AC$16))+1,""),""),ROW()-ROW(A$18)+1))),","),"")</f>
        <v/>
      </c>
      <c r="AD21" s="0" t="str">
        <f aca="false" t="array" ref="AD21:AD21">IFERROR(CONCATENATE(TEXT(INDEX($AC$7:$AC$16,SMALL(IF($AF$7:$AF$16&lt;&gt;"",IF($AC$7:$AC$16&lt;&gt;"",ROW($AC$7:$AC$16)-MIN(ROW($AC$7:$AC$16))+1,""),""),ROW()-ROW(A$18)+1)),"##0"),","),"")</f>
        <v/>
      </c>
      <c r="AE21" s="0" t="str">
        <f aca="false" t="array" ref="AE21:AE21">IFERROR(CONCATENATE((INDEX($A$7:$A$16,SMALL(IF($AF$7:$AF$16&lt;&gt;"",IF($AC$7:$AC$16&lt;&gt;"",ROW($AC$7:$AC$16)-MIN(ROW($AC$7:$AC$16))+1,""),""),ROW()-ROW(A$18)+1))),),"")</f>
        <v/>
      </c>
      <c r="AI21" s="0" t="str">
        <f aca="false" t="array" ref="AI21:AI21">IFERROR(CONCATENATE((INDEX($AL$7:$AL$16,SMALL(IF($AL$7:$AL$16&lt;&gt;"",IF($AI$7:$AI$16&lt;&gt;"",ROW($AI$7:$AI$16)-MIN(ROW($AI$7:$AI$16))+1,""),""),ROW()-ROW(A$18)+1)))," "),"")</f>
        <v/>
      </c>
      <c r="AJ21" s="0" t="str">
        <f aca="false" t="array" ref="AJ21:AJ21">IFERROR(CONCATENATE(TEXT(INDEX($AI$7:$AI$16,SMALL(IF($AL$7:$AL$16&lt;&gt;"",IF($AI$7:$AI$16&lt;&gt;"",ROW($AI$7:$AI$16)-MIN(ROW($AI$7:$AI$16))+1,""),""),ROW()-ROW(A$18)+1)),"##0")," "),"")</f>
        <v/>
      </c>
      <c r="AK21" s="0" t="str">
        <f aca="false" t="array" ref="AK21:AK21">IFERROR(CONCATENATE((INDEX($A$7:$A$16,SMALL(IF($AL$7:$AL$16&lt;&gt;"",IF($AI$7:$AI$16&lt;&gt;"",ROW($AI$7:$AI$16)-MIN(ROW($AI$7:$AI$16))+1,""),""),ROW()-ROW(A$18)+1))),),"")</f>
        <v/>
      </c>
    </row>
    <row r="22" customFormat="false" ht="15" hidden="false" customHeight="false" outlineLevel="0" collapsed="false">
      <c r="K22" s="0" t="str">
        <f aca="false" t="array" ref="K22:K22">IFERROR(CONCATENATE(TEXT(INDEX($K$7:$K$16,SMALL(IF($N$7:$N$16&lt;&gt;"",IF($K$7:$K$16&lt;&gt;"",ROW($K$7:$K$16)-MIN(ROW($K$7:$K$16))+1,""),""),ROW()-ROW(A$18)+1)),"##0"),","),"")</f>
        <v/>
      </c>
      <c r="L22" s="0" t="str">
        <f aca="false" t="array" ref="L22:L22">IFERROR(CONCATENATE((INDEX($N$7:$N$16,SMALL(IF($N$7:$N$16&lt;&gt;"",IF($K$7:$K$16&lt;&gt;"",ROW($K$7:$K$16)-MIN(ROW($K$7:$K$16))+1,""),""),ROW()-ROW(A$18)+1))),","),"")</f>
        <v/>
      </c>
      <c r="M22" s="0" t="str">
        <f aca="false" t="array" ref="M22:M22">IFERROR(CONCATENATE((INDEX($A$7:$A$16,SMALL(IF($N$7:$N$16&lt;&gt;"",IF($K$7:$K$16&lt;&gt;"",ROW($K$7:$K$16)-MIN(ROW($K$7:$K$16))+1,""),""),ROW()-ROW(A$18)+1))),),"")</f>
        <v/>
      </c>
      <c r="Q22" s="0" t="str">
        <f aca="false" t="array" ref="Q22:Q22">IFERROR(CONCATENATE((INDEX($T$7:$T$16,SMALL(IF($T$7:$T$16&lt;&gt;"",IF($Q$7:$Q$16&lt;&gt;"",ROW($Q$7:$Q$16)-MIN(ROW($Q$7:$Q$16))+1,""),""),ROW()-ROW(A$18)+1)))," "),"")</f>
        <v/>
      </c>
      <c r="R22" s="0" t="str">
        <f aca="false" t="array" ref="R22:R22">IFERROR(CONCATENATE(TEXT(INDEX($Q$7:$Q$16,SMALL(IF($T$7:$T$16&lt;&gt;"",IF($Q$7:$Q$16&lt;&gt;"",ROW($Q$7:$Q$16)-MIN(ROW($Q$7:$Q$16))+1,""),""),ROW()-ROW(A$18)+1)),"##0")," "),"")</f>
        <v/>
      </c>
      <c r="S22" s="0" t="str">
        <f aca="false" t="array" ref="S22:S22">IFERROR(CONCATENATE((INDEX($A$7:$A$16,SMALL(IF($T$7:$T$16&lt;&gt;"",IF($Q$7:$Q$16&lt;&gt;"",ROW($Q$7:$Q$16)-MIN(ROW($Q$7:$Q$16))+1,""),""),ROW()-ROW(A$18)+1))),),"")</f>
        <v/>
      </c>
      <c r="W22" s="0" t="str">
        <f aca="false" t="array" ref="W22:W22">IFERROR(CONCATENATE((INDEX($Z$7:$Z$16,SMALL(IF($Z$7:$Z$16&lt;&gt;"",IF($W$7:$W$16&lt;&gt;"",ROW($W$7:$W$16)-MIN(ROW($W$7:$W$16))+1,""),""),ROW()-ROW(A$18)+1)))," "),"")</f>
        <v/>
      </c>
      <c r="X22" s="0" t="str">
        <f aca="false" t="array" ref="X22:X22">IFERROR(CONCATENATE(TEXT(INDEX($W$7:$W$16,SMALL(IF($Z$7:$Z$16&lt;&gt;"",IF($W$7:$W$16&lt;&gt;"",ROW($W$7:$W$16)-MIN(ROW($W$7:$W$16))+1,""),""),ROW()-ROW(A$18)+1)),"##0")," "),"")</f>
        <v/>
      </c>
      <c r="Y22" s="0" t="str">
        <f aca="false" t="array" ref="Y22:Y22">IFERROR(CONCATENATE((INDEX($A$7:$A$16,SMALL(IF($Z$7:$Z$16&lt;&gt;"",IF($W$7:$W$16&lt;&gt;"",ROW($W$7:$W$16)-MIN(ROW($W$7:$W$16))+1,""),""),ROW()-ROW(A$18)+1))),),"")</f>
        <v/>
      </c>
      <c r="AC22" s="0" t="str">
        <f aca="false" t="array" ref="AC22:AC22">IFERROR(CONCATENATE((INDEX($AF$7:$AF$16,SMALL(IF($AF$7:$AF$16&lt;&gt;"",IF($AC$7:$AC$16&lt;&gt;"",ROW($AC$7:$AC$16)-MIN(ROW($AC$7:$AC$16))+1,""),""),ROW()-ROW(A$18)+1))),","),"")</f>
        <v/>
      </c>
      <c r="AD22" s="0" t="str">
        <f aca="false" t="array" ref="AD22:AD22">IFERROR(CONCATENATE(TEXT(INDEX($AC$7:$AC$16,SMALL(IF($AF$7:$AF$16&lt;&gt;"",IF($AC$7:$AC$16&lt;&gt;"",ROW($AC$7:$AC$16)-MIN(ROW($AC$7:$AC$16))+1,""),""),ROW()-ROW(A$18)+1)),"##0"),","),"")</f>
        <v/>
      </c>
      <c r="AE22" s="0" t="str">
        <f aca="false" t="array" ref="AE22:AE22">IFERROR(CONCATENATE((INDEX($A$7:$A$16,SMALL(IF($AF$7:$AF$16&lt;&gt;"",IF($AC$7:$AC$16&lt;&gt;"",ROW($AC$7:$AC$16)-MIN(ROW($AC$7:$AC$16))+1,""),""),ROW()-ROW(A$18)+1))),),"")</f>
        <v/>
      </c>
      <c r="AI22" s="0" t="str">
        <f aca="false" t="array" ref="AI22:AI22">IFERROR(CONCATENATE((INDEX($AL$7:$AL$16,SMALL(IF($AL$7:$AL$16&lt;&gt;"",IF($AI$7:$AI$16&lt;&gt;"",ROW($AI$7:$AI$16)-MIN(ROW($AI$7:$AI$16))+1,""),""),ROW()-ROW(A$18)+1)))," "),"")</f>
        <v/>
      </c>
      <c r="AJ22" s="0" t="str">
        <f aca="false" t="array" ref="AJ22:AJ22">IFERROR(CONCATENATE(TEXT(INDEX($AI$7:$AI$16,SMALL(IF($AL$7:$AL$16&lt;&gt;"",IF($AI$7:$AI$16&lt;&gt;"",ROW($AI$7:$AI$16)-MIN(ROW($AI$7:$AI$16))+1,""),""),ROW()-ROW(A$18)+1)),"##0")," "),"")</f>
        <v/>
      </c>
      <c r="AK22" s="0" t="str">
        <f aca="false" t="array" ref="AK22:AK22">IFERROR(CONCATENATE((INDEX($A$7:$A$16,SMALL(IF($AL$7:$AL$16&lt;&gt;"",IF($AI$7:$AI$16&lt;&gt;"",ROW($AI$7:$AI$16)-MIN(ROW($AI$7:$AI$16))+1,""),""),ROW()-ROW(A$18)+1))),),"")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IFERROR(CONCATENATE(TEXT(INDEX($K$7:$K$16,SMALL(IF($N$7:$N$16&lt;&gt;"",IF($K$7:$K$16&lt;&gt;"",ROW($K$7:$K$16)-MIN(ROW($K$7:$K$16))+1,""),""),ROW()-ROW(A$18)+1)),"##0"),","),"")</f>
        <v/>
      </c>
      <c r="L23" s="0" t="str">
        <f aca="false" t="array" ref="L23:L23">IFERROR(CONCATENATE((INDEX($N$7:$N$16,SMALL(IF($N$7:$N$16&lt;&gt;"",IF($K$7:$K$16&lt;&gt;"",ROW($K$7:$K$16)-MIN(ROW($K$7:$K$16))+1,""),""),ROW()-ROW(A$18)+1))),","),"")</f>
        <v/>
      </c>
      <c r="M23" s="0" t="str">
        <f aca="false" t="array" ref="M23:M23">IFERROR(CONCATENATE((INDEX($A$7:$A$16,SMALL(IF($N$7:$N$16&lt;&gt;"",IF($K$7:$K$16&lt;&gt;"",ROW($K$7:$K$16)-MIN(ROW($K$7:$K$16))+1,""),""),ROW()-ROW(A$18)+1))),),"")</f>
        <v/>
      </c>
      <c r="Q23" s="0" t="str">
        <f aca="false" t="array" ref="Q23:Q23">IFERROR(CONCATENATE((INDEX($T$7:$T$16,SMALL(IF($T$7:$T$16&lt;&gt;"",IF($Q$7:$Q$16&lt;&gt;"",ROW($Q$7:$Q$16)-MIN(ROW($Q$7:$Q$16))+1,""),""),ROW()-ROW(A$18)+1)))," "),"")</f>
        <v/>
      </c>
      <c r="R23" s="0" t="str">
        <f aca="false" t="array" ref="R23:R23">IFERROR(CONCATENATE(TEXT(INDEX($Q$7:$Q$16,SMALL(IF($T$7:$T$16&lt;&gt;"",IF($Q$7:$Q$16&lt;&gt;"",ROW($Q$7:$Q$16)-MIN(ROW($Q$7:$Q$16))+1,""),""),ROW()-ROW(A$18)+1)),"##0")," "),"")</f>
        <v/>
      </c>
      <c r="S23" s="0" t="str">
        <f aca="false" t="array" ref="S23:S23">IFERROR(CONCATENATE((INDEX($A$7:$A$16,SMALL(IF($T$7:$T$16&lt;&gt;"",IF($Q$7:$Q$16&lt;&gt;"",ROW($Q$7:$Q$16)-MIN(ROW($Q$7:$Q$16))+1,""),""),ROW()-ROW(A$18)+1))),),"")</f>
        <v/>
      </c>
      <c r="W23" s="0" t="str">
        <f aca="false" t="array" ref="W23:W23">IFERROR(CONCATENATE((INDEX($Z$7:$Z$16,SMALL(IF($Z$7:$Z$16&lt;&gt;"",IF($W$7:$W$16&lt;&gt;"",ROW($W$7:$W$16)-MIN(ROW($W$7:$W$16))+1,""),""),ROW()-ROW(A$18)+1)))," "),"")</f>
        <v/>
      </c>
      <c r="X23" s="0" t="str">
        <f aca="false" t="array" ref="X23:X23">IFERROR(CONCATENATE(TEXT(INDEX($W$7:$W$16,SMALL(IF($Z$7:$Z$16&lt;&gt;"",IF($W$7:$W$16&lt;&gt;"",ROW($W$7:$W$16)-MIN(ROW($W$7:$W$16))+1,""),""),ROW()-ROW(A$18)+1)),"##0")," "),"")</f>
        <v/>
      </c>
      <c r="Y23" s="0" t="str">
        <f aca="false" t="array" ref="Y23:Y23">IFERROR(CONCATENATE((INDEX($A$7:$A$16,SMALL(IF($Z$7:$Z$16&lt;&gt;"",IF($W$7:$W$16&lt;&gt;"",ROW($W$7:$W$16)-MIN(ROW($W$7:$W$16))+1,""),""),ROW()-ROW(A$18)+1))),),"")</f>
        <v/>
      </c>
      <c r="AC23" s="0" t="str">
        <f aca="false" t="array" ref="AC23:AC23">IFERROR(CONCATENATE((INDEX($AF$7:$AF$16,SMALL(IF($AF$7:$AF$16&lt;&gt;"",IF($AC$7:$AC$16&lt;&gt;"",ROW($AC$7:$AC$16)-MIN(ROW($AC$7:$AC$16))+1,""),""),ROW()-ROW(A$18)+1))),","),"")</f>
        <v/>
      </c>
      <c r="AD23" s="0" t="str">
        <f aca="false" t="array" ref="AD23:AD23">IFERROR(CONCATENATE(TEXT(INDEX($AC$7:$AC$16,SMALL(IF($AF$7:$AF$16&lt;&gt;"",IF($AC$7:$AC$16&lt;&gt;"",ROW($AC$7:$AC$16)-MIN(ROW($AC$7:$AC$16))+1,""),""),ROW()-ROW(A$18)+1)),"##0"),","),"")</f>
        <v/>
      </c>
      <c r="AE23" s="0" t="str">
        <f aca="false" t="array" ref="AE23:AE23">IFERROR(CONCATENATE((INDEX($A$7:$A$16,SMALL(IF($AF$7:$AF$16&lt;&gt;"",IF($AC$7:$AC$16&lt;&gt;"",ROW($AC$7:$AC$16)-MIN(ROW($AC$7:$AC$16))+1,""),""),ROW()-ROW(A$18)+1))),),"")</f>
        <v/>
      </c>
      <c r="AI23" s="0" t="str">
        <f aca="false" t="array" ref="AI23:AI23">IFERROR(CONCATENATE((INDEX($AL$7:$AL$16,SMALL(IF($AL$7:$AL$16&lt;&gt;"",IF($AI$7:$AI$16&lt;&gt;"",ROW($AI$7:$AI$16)-MIN(ROW($AI$7:$AI$16))+1,""),""),ROW()-ROW(A$18)+1)))," "),"")</f>
        <v/>
      </c>
      <c r="AJ23" s="0" t="str">
        <f aca="false" t="array" ref="AJ23:AJ23">IFERROR(CONCATENATE(TEXT(INDEX($AI$7:$AI$16,SMALL(IF($AL$7:$AL$16&lt;&gt;"",IF($AI$7:$AI$16&lt;&gt;"",ROW($AI$7:$AI$16)-MIN(ROW($AI$7:$AI$16))+1,""),""),ROW()-ROW(A$18)+1)),"##0")," "),"")</f>
        <v/>
      </c>
      <c r="AK23" s="0" t="str">
        <f aca="false" t="array" ref="AK23:AK23">IFERROR(CONCATENATE((INDEX($A$7:$A$16,SMALL(IF($AL$7:$AL$16&lt;&gt;"",IF($AI$7:$AI$16&lt;&gt;"",ROW($AI$7:$AI$16)-MIN(ROW($AI$7:$AI$16))+1,""),""),ROW()-ROW(A$18)+1))),),"")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IFERROR(CONCATENATE(TEXT(INDEX($K$7:$K$16,SMALL(IF($N$7:$N$16&lt;&gt;"",IF($K$7:$K$16&lt;&gt;"",ROW($K$7:$K$16)-MIN(ROW($K$7:$K$16))+1,""),""),ROW()-ROW(A$18)+1)),"##0"),","),"")</f>
        <v/>
      </c>
      <c r="L24" s="0" t="str">
        <f aca="false" t="array" ref="L24:L24">IFERROR(CONCATENATE((INDEX($N$7:$N$16,SMALL(IF($N$7:$N$16&lt;&gt;"",IF($K$7:$K$16&lt;&gt;"",ROW($K$7:$K$16)-MIN(ROW($K$7:$K$16))+1,""),""),ROW()-ROW(A$18)+1))),","),"")</f>
        <v/>
      </c>
      <c r="M24" s="0" t="str">
        <f aca="false" t="array" ref="M24:M24">IFERROR(CONCATENATE((INDEX($A$7:$A$16,SMALL(IF($N$7:$N$16&lt;&gt;"",IF($K$7:$K$16&lt;&gt;"",ROW($K$7:$K$16)-MIN(ROW($K$7:$K$16))+1,""),""),ROW()-ROW(A$18)+1))),),"")</f>
        <v/>
      </c>
      <c r="Q24" s="0" t="str">
        <f aca="false" t="array" ref="Q24:Q24">IFERROR(CONCATENATE((INDEX($T$7:$T$16,SMALL(IF($T$7:$T$16&lt;&gt;"",IF($Q$7:$Q$16&lt;&gt;"",ROW($Q$7:$Q$16)-MIN(ROW($Q$7:$Q$16))+1,""),""),ROW()-ROW(A$18)+1)))," "),"")</f>
        <v/>
      </c>
      <c r="R24" s="0" t="str">
        <f aca="false" t="array" ref="R24:R24">IFERROR(CONCATENATE(TEXT(INDEX($Q$7:$Q$16,SMALL(IF($T$7:$T$16&lt;&gt;"",IF($Q$7:$Q$16&lt;&gt;"",ROW($Q$7:$Q$16)-MIN(ROW($Q$7:$Q$16))+1,""),""),ROW()-ROW(A$18)+1)),"##0")," "),"")</f>
        <v/>
      </c>
      <c r="S24" s="0" t="str">
        <f aca="false" t="array" ref="S24:S24">IFERROR(CONCATENATE((INDEX($A$7:$A$16,SMALL(IF($T$7:$T$16&lt;&gt;"",IF($Q$7:$Q$16&lt;&gt;"",ROW($Q$7:$Q$16)-MIN(ROW($Q$7:$Q$16))+1,""),""),ROW()-ROW(A$18)+1))),),"")</f>
        <v/>
      </c>
      <c r="W24" s="0" t="str">
        <f aca="false" t="array" ref="W24:W24">IFERROR(CONCATENATE((INDEX($Z$7:$Z$16,SMALL(IF($Z$7:$Z$16&lt;&gt;"",IF($W$7:$W$16&lt;&gt;"",ROW($W$7:$W$16)-MIN(ROW($W$7:$W$16))+1,""),""),ROW()-ROW(A$18)+1)))," "),"")</f>
        <v/>
      </c>
      <c r="X24" s="0" t="str">
        <f aca="false" t="array" ref="X24:X24">IFERROR(CONCATENATE(TEXT(INDEX($W$7:$W$16,SMALL(IF($Z$7:$Z$16&lt;&gt;"",IF($W$7:$W$16&lt;&gt;"",ROW($W$7:$W$16)-MIN(ROW($W$7:$W$16))+1,""),""),ROW()-ROW(A$18)+1)),"##0")," "),"")</f>
        <v/>
      </c>
      <c r="Y24" s="0" t="str">
        <f aca="false" t="array" ref="Y24:Y24">IFERROR(CONCATENATE((INDEX($A$7:$A$16,SMALL(IF($Z$7:$Z$16&lt;&gt;"",IF($W$7:$W$16&lt;&gt;"",ROW($W$7:$W$16)-MIN(ROW($W$7:$W$16))+1,""),""),ROW()-ROW(A$18)+1))),),"")</f>
        <v/>
      </c>
      <c r="AC24" s="0" t="str">
        <f aca="false" t="array" ref="AC24:AC24">IFERROR(CONCATENATE((INDEX($AF$7:$AF$16,SMALL(IF($AF$7:$AF$16&lt;&gt;"",IF($AC$7:$AC$16&lt;&gt;"",ROW($AC$7:$AC$16)-MIN(ROW($AC$7:$AC$16))+1,""),""),ROW()-ROW(A$18)+1))),","),"")</f>
        <v/>
      </c>
      <c r="AD24" s="0" t="str">
        <f aca="false" t="array" ref="AD24:AD24">IFERROR(CONCATENATE(TEXT(INDEX($AC$7:$AC$16,SMALL(IF($AF$7:$AF$16&lt;&gt;"",IF($AC$7:$AC$16&lt;&gt;"",ROW($AC$7:$AC$16)-MIN(ROW($AC$7:$AC$16))+1,""),""),ROW()-ROW(A$18)+1)),"##0"),","),"")</f>
        <v/>
      </c>
      <c r="AE24" s="0" t="str">
        <f aca="false" t="array" ref="AE24:AE24">IFERROR(CONCATENATE((INDEX($A$7:$A$16,SMALL(IF($AF$7:$AF$16&lt;&gt;"",IF($AC$7:$AC$16&lt;&gt;"",ROW($AC$7:$AC$16)-MIN(ROW($AC$7:$AC$16))+1,""),""),ROW()-ROW(A$18)+1))),),"")</f>
        <v/>
      </c>
      <c r="AI24" s="0" t="str">
        <f aca="false" t="array" ref="AI24:AI24">IFERROR(CONCATENATE((INDEX($AL$7:$AL$16,SMALL(IF($AL$7:$AL$16&lt;&gt;"",IF($AI$7:$AI$16&lt;&gt;"",ROW($AI$7:$AI$16)-MIN(ROW($AI$7:$AI$16))+1,""),""),ROW()-ROW(A$18)+1)))," "),"")</f>
        <v/>
      </c>
      <c r="AJ24" s="0" t="str">
        <f aca="false" t="array" ref="AJ24:AJ24">IFERROR(CONCATENATE(TEXT(INDEX($AI$7:$AI$16,SMALL(IF($AL$7:$AL$16&lt;&gt;"",IF($AI$7:$AI$16&lt;&gt;"",ROW($AI$7:$AI$16)-MIN(ROW($AI$7:$AI$16))+1,""),""),ROW()-ROW(A$18)+1)),"##0")," "),"")</f>
        <v/>
      </c>
      <c r="AK24" s="0" t="str">
        <f aca="false" t="array" ref="AK24:AK24">IFERROR(CONCATENATE((INDEX($A$7:$A$16,SMALL(IF($AL$7:$AL$16&lt;&gt;"",IF($AI$7:$AI$16&lt;&gt;"",ROW($AI$7:$AI$16)-MIN(ROW($AI$7:$AI$16))+1,""),""),ROW()-ROW(A$18)+1))),),"")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IFERROR(CONCATENATE(TEXT(INDEX($K$7:$K$16,SMALL(IF($N$7:$N$16&lt;&gt;"",IF($K$7:$K$16&lt;&gt;"",ROW($K$7:$K$16)-MIN(ROW($K$7:$K$16))+1,""),""),ROW()-ROW(A$18)+1)),"##0"),","),"")</f>
        <v/>
      </c>
      <c r="L25" s="0" t="str">
        <f aca="false" t="array" ref="L25:L25">IFERROR(CONCATENATE((INDEX($N$7:$N$16,SMALL(IF($N$7:$N$16&lt;&gt;"",IF($K$7:$K$16&lt;&gt;"",ROW($K$7:$K$16)-MIN(ROW($K$7:$K$16))+1,""),""),ROW()-ROW(A$18)+1))),","),"")</f>
        <v/>
      </c>
      <c r="M25" s="0" t="str">
        <f aca="false" t="array" ref="M25:M25">IFERROR(CONCATENATE((INDEX($A$7:$A$16,SMALL(IF($N$7:$N$16&lt;&gt;"",IF($K$7:$K$16&lt;&gt;"",ROW($K$7:$K$16)-MIN(ROW($K$7:$K$16))+1,""),""),ROW()-ROW(A$18)+1))),),"")</f>
        <v/>
      </c>
      <c r="Q25" s="0" t="str">
        <f aca="false" t="array" ref="Q25:Q25">IFERROR(CONCATENATE((INDEX($T$7:$T$16,SMALL(IF($T$7:$T$16&lt;&gt;"",IF($Q$7:$Q$16&lt;&gt;"",ROW($Q$7:$Q$16)-MIN(ROW($Q$7:$Q$16))+1,""),""),ROW()-ROW(A$18)+1)))," "),"")</f>
        <v/>
      </c>
      <c r="R25" s="0" t="str">
        <f aca="false" t="array" ref="R25:R25">IFERROR(CONCATENATE(TEXT(INDEX($Q$7:$Q$16,SMALL(IF($T$7:$T$16&lt;&gt;"",IF($Q$7:$Q$16&lt;&gt;"",ROW($Q$7:$Q$16)-MIN(ROW($Q$7:$Q$16))+1,""),""),ROW()-ROW(A$18)+1)),"##0")," "),"")</f>
        <v/>
      </c>
      <c r="S25" s="0" t="str">
        <f aca="false" t="array" ref="S25:S25">IFERROR(CONCATENATE((INDEX($A$7:$A$16,SMALL(IF($T$7:$T$16&lt;&gt;"",IF($Q$7:$Q$16&lt;&gt;"",ROW($Q$7:$Q$16)-MIN(ROW($Q$7:$Q$16))+1,""),""),ROW()-ROW(A$18)+1))),),"")</f>
        <v/>
      </c>
      <c r="W25" s="0" t="str">
        <f aca="false" t="array" ref="W25:W25">IFERROR(CONCATENATE((INDEX($Z$7:$Z$16,SMALL(IF($Z$7:$Z$16&lt;&gt;"",IF($W$7:$W$16&lt;&gt;"",ROW($W$7:$W$16)-MIN(ROW($W$7:$W$16))+1,""),""),ROW()-ROW(A$18)+1)))," "),"")</f>
        <v/>
      </c>
      <c r="X25" s="0" t="str">
        <f aca="false" t="array" ref="X25:X25">IFERROR(CONCATENATE(TEXT(INDEX($W$7:$W$16,SMALL(IF($Z$7:$Z$16&lt;&gt;"",IF($W$7:$W$16&lt;&gt;"",ROW($W$7:$W$16)-MIN(ROW($W$7:$W$16))+1,""),""),ROW()-ROW(A$18)+1)),"##0")," "),"")</f>
        <v/>
      </c>
      <c r="Y25" s="0" t="str">
        <f aca="false" t="array" ref="Y25:Y25">IFERROR(CONCATENATE((INDEX($A$7:$A$16,SMALL(IF($Z$7:$Z$16&lt;&gt;"",IF($W$7:$W$16&lt;&gt;"",ROW($W$7:$W$16)-MIN(ROW($W$7:$W$16))+1,""),""),ROW()-ROW(A$18)+1))),),"")</f>
        <v/>
      </c>
      <c r="AC25" s="0" t="str">
        <f aca="false" t="array" ref="AC25:AC25">IFERROR(CONCATENATE((INDEX($AF$7:$AF$16,SMALL(IF($AF$7:$AF$16&lt;&gt;"",IF($AC$7:$AC$16&lt;&gt;"",ROW($AC$7:$AC$16)-MIN(ROW($AC$7:$AC$16))+1,""),""),ROW()-ROW(A$18)+1))),","),"")</f>
        <v/>
      </c>
      <c r="AD25" s="0" t="str">
        <f aca="false" t="array" ref="AD25:AD25">IFERROR(CONCATENATE(TEXT(INDEX($AC$7:$AC$16,SMALL(IF($AF$7:$AF$16&lt;&gt;"",IF($AC$7:$AC$16&lt;&gt;"",ROW($AC$7:$AC$16)-MIN(ROW($AC$7:$AC$16))+1,""),""),ROW()-ROW(A$18)+1)),"##0"),","),"")</f>
        <v/>
      </c>
      <c r="AE25" s="0" t="str">
        <f aca="false" t="array" ref="AE25:AE25">IFERROR(CONCATENATE((INDEX($A$7:$A$16,SMALL(IF($AF$7:$AF$16&lt;&gt;"",IF($AC$7:$AC$16&lt;&gt;"",ROW($AC$7:$AC$16)-MIN(ROW($AC$7:$AC$16))+1,""),""),ROW()-ROW(A$18)+1))),),"")</f>
        <v/>
      </c>
      <c r="AI25" s="0" t="str">
        <f aca="false" t="array" ref="AI25:AI25">IFERROR(CONCATENATE((INDEX($AL$7:$AL$16,SMALL(IF($AL$7:$AL$16&lt;&gt;"",IF($AI$7:$AI$16&lt;&gt;"",ROW($AI$7:$AI$16)-MIN(ROW($AI$7:$AI$16))+1,""),""),ROW()-ROW(A$18)+1)))," "),"")</f>
        <v/>
      </c>
      <c r="AJ25" s="0" t="str">
        <f aca="false" t="array" ref="AJ25:AJ25">IFERROR(CONCATENATE(TEXT(INDEX($AI$7:$AI$16,SMALL(IF($AL$7:$AL$16&lt;&gt;"",IF($AI$7:$AI$16&lt;&gt;"",ROW($AI$7:$AI$16)-MIN(ROW($AI$7:$AI$16))+1,""),""),ROW()-ROW(A$18)+1)),"##0")," "),"")</f>
        <v/>
      </c>
      <c r="AK25" s="0" t="str">
        <f aca="false" t="array" ref="AK25:AK25">IFERROR(CONCATENATE((INDEX($A$7:$A$16,SMALL(IF($AL$7:$AL$16&lt;&gt;"",IF($AI$7:$AI$16&lt;&gt;"",ROW($AI$7:$AI$16)-MIN(ROW($AI$7:$AI$16))+1,""),""),ROW()-ROW(A$18)+1))),),"")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IFERROR(CONCATENATE(TEXT(INDEX($K$7:$K$16,SMALL(IF($N$7:$N$16&lt;&gt;"",IF($K$7:$K$16&lt;&gt;"",ROW($K$7:$K$16)-MIN(ROW($K$7:$K$16))+1,""),""),ROW()-ROW(A$18)+1)),"##0"),","),"")</f>
        <v/>
      </c>
      <c r="L26" s="0" t="str">
        <f aca="false" t="array" ref="L26:L26">IFERROR(CONCATENATE((INDEX($N$7:$N$16,SMALL(IF($N$7:$N$16&lt;&gt;"",IF($K$7:$K$16&lt;&gt;"",ROW($K$7:$K$16)-MIN(ROW($K$7:$K$16))+1,""),""),ROW()-ROW(A$18)+1))),","),"")</f>
        <v/>
      </c>
      <c r="M26" s="0" t="str">
        <f aca="false" t="array" ref="M26:M26">IFERROR(CONCATENATE((INDEX($A$7:$A$16,SMALL(IF($N$7:$N$16&lt;&gt;"",IF($K$7:$K$16&lt;&gt;"",ROW($K$7:$K$16)-MIN(ROW($K$7:$K$16))+1,""),""),ROW()-ROW(A$18)+1))),),"")</f>
        <v/>
      </c>
      <c r="Q26" s="0" t="str">
        <f aca="false" t="array" ref="Q26:Q26">IFERROR(CONCATENATE((INDEX($T$7:$T$16,SMALL(IF($T$7:$T$16&lt;&gt;"",IF($Q$7:$Q$16&lt;&gt;"",ROW($Q$7:$Q$16)-MIN(ROW($Q$7:$Q$16))+1,""),""),ROW()-ROW(A$18)+1)))," "),"")</f>
        <v/>
      </c>
      <c r="R26" s="0" t="str">
        <f aca="false" t="array" ref="R26:R26">IFERROR(CONCATENATE(TEXT(INDEX($Q$7:$Q$16,SMALL(IF($T$7:$T$16&lt;&gt;"",IF($Q$7:$Q$16&lt;&gt;"",ROW($Q$7:$Q$16)-MIN(ROW($Q$7:$Q$16))+1,""),""),ROW()-ROW(A$18)+1)),"##0")," "),"")</f>
        <v/>
      </c>
      <c r="S26" s="0" t="str">
        <f aca="false" t="array" ref="S26:S26">IFERROR(CONCATENATE((INDEX($A$7:$A$16,SMALL(IF($T$7:$T$16&lt;&gt;"",IF($Q$7:$Q$16&lt;&gt;"",ROW($Q$7:$Q$16)-MIN(ROW($Q$7:$Q$16))+1,""),""),ROW()-ROW(A$18)+1))),),"")</f>
        <v/>
      </c>
      <c r="W26" s="0" t="str">
        <f aca="false" t="array" ref="W26:W26">IFERROR(CONCATENATE((INDEX($Z$7:$Z$16,SMALL(IF($Z$7:$Z$16&lt;&gt;"",IF($W$7:$W$16&lt;&gt;"",ROW($W$7:$W$16)-MIN(ROW($W$7:$W$16))+1,""),""),ROW()-ROW(A$18)+1)))," "),"")</f>
        <v/>
      </c>
      <c r="X26" s="0" t="str">
        <f aca="false" t="array" ref="X26:X26">IFERROR(CONCATENATE(TEXT(INDEX($W$7:$W$16,SMALL(IF($Z$7:$Z$16&lt;&gt;"",IF($W$7:$W$16&lt;&gt;"",ROW($W$7:$W$16)-MIN(ROW($W$7:$W$16))+1,""),""),ROW()-ROW(A$18)+1)),"##0")," "),"")</f>
        <v/>
      </c>
      <c r="Y26" s="0" t="str">
        <f aca="false" t="array" ref="Y26:Y26">IFERROR(CONCATENATE((INDEX($A$7:$A$16,SMALL(IF($Z$7:$Z$16&lt;&gt;"",IF($W$7:$W$16&lt;&gt;"",ROW($W$7:$W$16)-MIN(ROW($W$7:$W$16))+1,""),""),ROW()-ROW(A$18)+1))),),"")</f>
        <v/>
      </c>
      <c r="AC26" s="0" t="str">
        <f aca="false" t="array" ref="AC26:AC26">IFERROR(CONCATENATE((INDEX($AF$7:$AF$16,SMALL(IF($AF$7:$AF$16&lt;&gt;"",IF($AC$7:$AC$16&lt;&gt;"",ROW($AC$7:$AC$16)-MIN(ROW($AC$7:$AC$16))+1,""),""),ROW()-ROW(A$18)+1))),","),"")</f>
        <v/>
      </c>
      <c r="AD26" s="0" t="str">
        <f aca="false" t="array" ref="AD26:AD26">IFERROR(CONCATENATE(TEXT(INDEX($AC$7:$AC$16,SMALL(IF($AF$7:$AF$16&lt;&gt;"",IF($AC$7:$AC$16&lt;&gt;"",ROW($AC$7:$AC$16)-MIN(ROW($AC$7:$AC$16))+1,""),""),ROW()-ROW(A$18)+1)),"##0"),","),"")</f>
        <v/>
      </c>
      <c r="AE26" s="0" t="str">
        <f aca="false" t="array" ref="AE26:AE26">IFERROR(CONCATENATE((INDEX($A$7:$A$16,SMALL(IF($AF$7:$AF$16&lt;&gt;"",IF($AC$7:$AC$16&lt;&gt;"",ROW($AC$7:$AC$16)-MIN(ROW($AC$7:$AC$16))+1,""),""),ROW()-ROW(A$18)+1))),),"")</f>
        <v/>
      </c>
      <c r="AI26" s="0" t="str">
        <f aca="false" t="array" ref="AI26:AI26">IFERROR(CONCATENATE((INDEX($AL$7:$AL$16,SMALL(IF($AL$7:$AL$16&lt;&gt;"",IF($AI$7:$AI$16&lt;&gt;"",ROW($AI$7:$AI$16)-MIN(ROW($AI$7:$AI$16))+1,""),""),ROW()-ROW(A$18)+1)))," "),"")</f>
        <v/>
      </c>
      <c r="AJ26" s="0" t="str">
        <f aca="false" t="array" ref="AJ26:AJ26">IFERROR(CONCATENATE(TEXT(INDEX($AI$7:$AI$16,SMALL(IF($AL$7:$AL$16&lt;&gt;"",IF($AI$7:$AI$16&lt;&gt;"",ROW($AI$7:$AI$16)-MIN(ROW($AI$7:$AI$16))+1,""),""),ROW()-ROW(A$18)+1)),"##0")," "),"")</f>
        <v/>
      </c>
      <c r="AK26" s="0" t="str">
        <f aca="false" t="array" ref="AK26:AK26">IFERROR(CONCATENATE((INDEX($A$7:$A$16,SMALL(IF($AL$7:$AL$16&lt;&gt;"",IF($AI$7:$AI$16&lt;&gt;"",ROW($AI$7:$AI$16)-MIN(ROW($AI$7:$AI$16))+1,""),""),ROW()-ROW(A$18)+1))),),"")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IFERROR(CONCATENATE(TEXT(INDEX($K$7:$K$16,SMALL(IF($N$7:$N$16&lt;&gt;"",IF($K$7:$K$16&lt;&gt;"",ROW($K$7:$K$16)-MIN(ROW($K$7:$K$16))+1,""),""),ROW()-ROW(A$18)+1)),"##0"),","),"")</f>
        <v/>
      </c>
      <c r="L27" s="0" t="str">
        <f aca="false" t="array" ref="L27:L27">IFERROR(CONCATENATE((INDEX($N$7:$N$16,SMALL(IF($N$7:$N$16&lt;&gt;"",IF($K$7:$K$16&lt;&gt;"",ROW($K$7:$K$16)-MIN(ROW($K$7:$K$16))+1,""),""),ROW()-ROW(A$18)+1))),","),"")</f>
        <v/>
      </c>
      <c r="M27" s="0" t="str">
        <f aca="false" t="array" ref="M27:M27">IFERROR(CONCATENATE((INDEX($A$7:$A$16,SMALL(IF($N$7:$N$16&lt;&gt;"",IF($K$7:$K$16&lt;&gt;"",ROW($K$7:$K$16)-MIN(ROW($K$7:$K$16))+1,""),""),ROW()-ROW(A$18)+1))),),"")</f>
        <v/>
      </c>
      <c r="Q27" s="0" t="str">
        <f aca="false" t="array" ref="Q27:Q27">IFERROR(CONCATENATE((INDEX($T$7:$T$16,SMALL(IF($T$7:$T$16&lt;&gt;"",IF($Q$7:$Q$16&lt;&gt;"",ROW($Q$7:$Q$16)-MIN(ROW($Q$7:$Q$16))+1,""),""),ROW()-ROW(A$18)+1)))," "),"")</f>
        <v/>
      </c>
      <c r="R27" s="0" t="str">
        <f aca="false" t="array" ref="R27:R27">IFERROR(CONCATENATE(TEXT(INDEX($Q$7:$Q$16,SMALL(IF($T$7:$T$16&lt;&gt;"",IF($Q$7:$Q$16&lt;&gt;"",ROW($Q$7:$Q$16)-MIN(ROW($Q$7:$Q$16))+1,""),""),ROW()-ROW(A$18)+1)),"##0")," "),"")</f>
        <v/>
      </c>
      <c r="S27" s="0" t="str">
        <f aca="false" t="array" ref="S27:S27">IFERROR(CONCATENATE((INDEX($A$7:$A$16,SMALL(IF($T$7:$T$16&lt;&gt;"",IF($Q$7:$Q$16&lt;&gt;"",ROW($Q$7:$Q$16)-MIN(ROW($Q$7:$Q$16))+1,""),""),ROW()-ROW(A$18)+1))),),"")</f>
        <v/>
      </c>
      <c r="W27" s="0" t="str">
        <f aca="false" t="array" ref="W27:W27">IFERROR(CONCATENATE((INDEX($Z$7:$Z$16,SMALL(IF($Z$7:$Z$16&lt;&gt;"",IF($W$7:$W$16&lt;&gt;"",ROW($W$7:$W$16)-MIN(ROW($W$7:$W$16))+1,""),""),ROW()-ROW(A$18)+1)))," "),"")</f>
        <v/>
      </c>
      <c r="X27" s="0" t="str">
        <f aca="false" t="array" ref="X27:X27">IFERROR(CONCATENATE(TEXT(INDEX($W$7:$W$16,SMALL(IF($Z$7:$Z$16&lt;&gt;"",IF($W$7:$W$16&lt;&gt;"",ROW($W$7:$W$16)-MIN(ROW($W$7:$W$16))+1,""),""),ROW()-ROW(A$18)+1)),"##0")," "),"")</f>
        <v/>
      </c>
      <c r="Y27" s="0" t="str">
        <f aca="false" t="array" ref="Y27:Y27">IFERROR(CONCATENATE((INDEX($A$7:$A$16,SMALL(IF($Z$7:$Z$16&lt;&gt;"",IF($W$7:$W$16&lt;&gt;"",ROW($W$7:$W$16)-MIN(ROW($W$7:$W$16))+1,""),""),ROW()-ROW(A$18)+1))),),"")</f>
        <v/>
      </c>
      <c r="AC27" s="0" t="str">
        <f aca="false" t="array" ref="AC27:AC27">IFERROR(CONCATENATE((INDEX($AF$7:$AF$16,SMALL(IF($AF$7:$AF$16&lt;&gt;"",IF($AC$7:$AC$16&lt;&gt;"",ROW($AC$7:$AC$16)-MIN(ROW($AC$7:$AC$16))+1,""),""),ROW()-ROW(A$18)+1))),","),"")</f>
        <v/>
      </c>
      <c r="AD27" s="0" t="str">
        <f aca="false" t="array" ref="AD27:AD27">IFERROR(CONCATENATE(TEXT(INDEX($AC$7:$AC$16,SMALL(IF($AF$7:$AF$16&lt;&gt;"",IF($AC$7:$AC$16&lt;&gt;"",ROW($AC$7:$AC$16)-MIN(ROW($AC$7:$AC$16))+1,""),""),ROW()-ROW(A$18)+1)),"##0"),","),"")</f>
        <v/>
      </c>
      <c r="AE27" s="0" t="str">
        <f aca="false" t="array" ref="AE27:AE27">IFERROR(CONCATENATE((INDEX($A$7:$A$16,SMALL(IF($AF$7:$AF$16&lt;&gt;"",IF($AC$7:$AC$16&lt;&gt;"",ROW($AC$7:$AC$16)-MIN(ROW($AC$7:$AC$16))+1,""),""),ROW()-ROW(A$18)+1))),),"")</f>
        <v/>
      </c>
      <c r="AI27" s="0" t="str">
        <f aca="false" t="array" ref="AI27:AI27">IFERROR(CONCATENATE((INDEX($AL$7:$AL$16,SMALL(IF($AL$7:$AL$16&lt;&gt;"",IF($AI$7:$AI$16&lt;&gt;"",ROW($AI$7:$AI$16)-MIN(ROW($AI$7:$AI$16))+1,""),""),ROW()-ROW(A$18)+1)))," "),"")</f>
        <v/>
      </c>
      <c r="AJ27" s="0" t="str">
        <f aca="false" t="array" ref="AJ27:AJ27">IFERROR(CONCATENATE(TEXT(INDEX($AI$7:$AI$16,SMALL(IF($AL$7:$AL$16&lt;&gt;"",IF($AI$7:$AI$16&lt;&gt;"",ROW($AI$7:$AI$16)-MIN(ROW($AI$7:$AI$16))+1,""),""),ROW()-ROW(A$18)+1)),"##0")," "),"")</f>
        <v/>
      </c>
      <c r="AK27" s="0" t="str">
        <f aca="false" t="array" ref="AK27:AK27">IFERROR(CONCATENATE((INDEX($A$7:$A$16,SMALL(IF($AL$7:$AL$16&lt;&gt;"",IF($AI$7:$AI$16&lt;&gt;"",ROW($AI$7:$AI$16)-MIN(ROW($AI$7:$AI$16))+1,""),""),ROW()-ROW(A$18)+1))),),"")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3">
    <cfRule type="cellIs" priority="2" operator="lessThanOrEqual" aboveAverage="0" equalAverage="0" bottom="0" percent="0" rank="0" text="" dxfId="0">
      <formula>H13</formula>
    </cfRule>
  </conditionalFormatting>
  <conditionalFormatting sqref="AD14">
    <cfRule type="cellIs" priority="3" operator="lessThanOrEqual" aboveAverage="0" equalAverage="0" bottom="0" percent="0" rank="0" text="" dxfId="0">
      <formula>H14</formula>
    </cfRule>
  </conditionalFormatting>
  <conditionalFormatting sqref="AD7">
    <cfRule type="cellIs" priority="4" operator="lessThanOrEqual" aboveAverage="0" equalAverage="0" bottom="0" percent="0" rank="0" text="" dxfId="0">
      <formula>H7</formula>
    </cfRule>
  </conditionalFormatting>
  <conditionalFormatting sqref="AE13">
    <cfRule type="cellIs" priority="5" operator="lessThanOrEqual" aboveAverage="0" equalAverage="0" bottom="0" percent="0" rank="0" text="" dxfId="0">
      <formula>I13</formula>
    </cfRule>
  </conditionalFormatting>
  <conditionalFormatting sqref="AE14">
    <cfRule type="cellIs" priority="6" operator="lessThanOrEqual" aboveAverage="0" equalAverage="0" bottom="0" percent="0" rank="0" text="" dxfId="0">
      <formula>I14</formula>
    </cfRule>
  </conditionalFormatting>
  <conditionalFormatting sqref="AE7">
    <cfRule type="cellIs" priority="7" operator="lessThanOrEqual" aboveAverage="0" equalAverage="0" bottom="0" percent="0" rank="0" text="" dxfId="0">
      <formula>I7</formula>
    </cfRule>
  </conditionalFormatting>
  <conditionalFormatting sqref="AJ13">
    <cfRule type="cellIs" priority="8" operator="lessThanOrEqual" aboveAverage="0" equalAverage="0" bottom="0" percent="0" rank="0" text="" dxfId="0">
      <formula>H13</formula>
    </cfRule>
  </conditionalFormatting>
  <conditionalFormatting sqref="AJ14">
    <cfRule type="cellIs" priority="9" operator="lessThanOrEqual" aboveAverage="0" equalAverage="0" bottom="0" percent="0" rank="0" text="" dxfId="0">
      <formula>H14</formula>
    </cfRule>
  </conditionalFormatting>
  <conditionalFormatting sqref="AJ7">
    <cfRule type="cellIs" priority="10" operator="lessThanOrEqual" aboveAverage="0" equalAverage="0" bottom="0" percent="0" rank="0" text="" dxfId="0">
      <formula>H7</formula>
    </cfRule>
  </conditionalFormatting>
  <conditionalFormatting sqref="AK13">
    <cfRule type="cellIs" priority="11" operator="lessThanOrEqual" aboveAverage="0" equalAverage="0" bottom="0" percent="0" rank="0" text="" dxfId="0">
      <formula>I13</formula>
    </cfRule>
  </conditionalFormatting>
  <conditionalFormatting sqref="AK14">
    <cfRule type="cellIs" priority="12" operator="lessThanOrEqual" aboveAverage="0" equalAverage="0" bottom="0" percent="0" rank="0" text="" dxfId="0">
      <formula>I14</formula>
    </cfRule>
  </conditionalFormatting>
  <conditionalFormatting sqref="AK7">
    <cfRule type="cellIs" priority="13" operator="lessThanOrEqual" aboveAverage="0" equalAverage="0" bottom="0" percent="0" rank="0" text="" dxfId="0">
      <formula>I7</formula>
    </cfRule>
  </conditionalFormatting>
  <conditionalFormatting sqref="L11">
    <cfRule type="cellIs" priority="14" operator="lessThanOrEqual" aboveAverage="0" equalAverage="0" bottom="0" percent="0" rank="0" text="" dxfId="0">
      <formula>H11</formula>
    </cfRule>
  </conditionalFormatting>
  <conditionalFormatting sqref="L12">
    <cfRule type="cellIs" priority="15" operator="lessThanOrEqual" aboveAverage="0" equalAverage="0" bottom="0" percent="0" rank="0" text="" dxfId="0">
      <formula>H12</formula>
    </cfRule>
  </conditionalFormatting>
  <conditionalFormatting sqref="L13">
    <cfRule type="cellIs" priority="16" operator="lessThanOrEqual" aboveAverage="0" equalAverage="0" bottom="0" percent="0" rank="0" text="" dxfId="0">
      <formula>H13</formula>
    </cfRule>
  </conditionalFormatting>
  <conditionalFormatting sqref="L7">
    <cfRule type="cellIs" priority="17" operator="lessThanOrEqual" aboveAverage="0" equalAverage="0" bottom="0" percent="0" rank="0" text="" dxfId="0">
      <formula>H7</formula>
    </cfRule>
  </conditionalFormatting>
  <conditionalFormatting sqref="L9">
    <cfRule type="cellIs" priority="18" operator="lessThanOrEqual" aboveAverage="0" equalAverage="0" bottom="0" percent="0" rank="0" text="" dxfId="0">
      <formula>H9</formula>
    </cfRule>
  </conditionalFormatting>
  <conditionalFormatting sqref="M11">
    <cfRule type="cellIs" priority="19" operator="lessThanOrEqual" aboveAverage="0" equalAverage="0" bottom="0" percent="0" rank="0" text="" dxfId="0">
      <formula>I11</formula>
    </cfRule>
  </conditionalFormatting>
  <conditionalFormatting sqref="M12">
    <cfRule type="cellIs" priority="20" operator="lessThanOrEqual" aboveAverage="0" equalAverage="0" bottom="0" percent="0" rank="0" text="" dxfId="0">
      <formula>I12</formula>
    </cfRule>
  </conditionalFormatting>
  <conditionalFormatting sqref="M13">
    <cfRule type="cellIs" priority="21" operator="lessThanOrEqual" aboveAverage="0" equalAverage="0" bottom="0" percent="0" rank="0" text="" dxfId="0">
      <formula>I13</formula>
    </cfRule>
  </conditionalFormatting>
  <conditionalFormatting sqref="M7">
    <cfRule type="cellIs" priority="22" operator="lessThanOrEqual" aboveAverage="0" equalAverage="0" bottom="0" percent="0" rank="0" text="" dxfId="0">
      <formula>I7</formula>
    </cfRule>
  </conditionalFormatting>
  <conditionalFormatting sqref="M9">
    <cfRule type="cellIs" priority="23" operator="lessThanOrEqual" aboveAverage="0" equalAverage="0" bottom="0" percent="0" rank="0" text="" dxfId="0">
      <formula>I9</formula>
    </cfRule>
  </conditionalFormatting>
  <conditionalFormatting sqref="R13">
    <cfRule type="cellIs" priority="24" operator="lessThanOrEqual" aboveAverage="0" equalAverage="0" bottom="0" percent="0" rank="0" text="" dxfId="0">
      <formula>H13</formula>
    </cfRule>
  </conditionalFormatting>
  <conditionalFormatting sqref="R14">
    <cfRule type="cellIs" priority="25" operator="lessThanOrEqual" aboveAverage="0" equalAverage="0" bottom="0" percent="0" rank="0" text="" dxfId="0">
      <formula>H14</formula>
    </cfRule>
  </conditionalFormatting>
  <conditionalFormatting sqref="R7">
    <cfRule type="cellIs" priority="26" operator="lessThanOrEqual" aboveAverage="0" equalAverage="0" bottom="0" percent="0" rank="0" text="" dxfId="0">
      <formula>H7</formula>
    </cfRule>
  </conditionalFormatting>
  <conditionalFormatting sqref="S13">
    <cfRule type="cellIs" priority="27" operator="lessThanOrEqual" aboveAverage="0" equalAverage="0" bottom="0" percent="0" rank="0" text="" dxfId="0">
      <formula>I13</formula>
    </cfRule>
  </conditionalFormatting>
  <conditionalFormatting sqref="S14">
    <cfRule type="cellIs" priority="28" operator="lessThanOrEqual" aboveAverage="0" equalAverage="0" bottom="0" percent="0" rank="0" text="" dxfId="0">
      <formula>I14</formula>
    </cfRule>
  </conditionalFormatting>
  <conditionalFormatting sqref="S7">
    <cfRule type="cellIs" priority="29" operator="lessThanOrEqual" aboveAverage="0" equalAverage="0" bottom="0" percent="0" rank="0" text="" dxfId="0">
      <formula>I7</formula>
    </cfRule>
  </conditionalFormatting>
  <conditionalFormatting sqref="X11">
    <cfRule type="cellIs" priority="30" operator="lessThanOrEqual" aboveAverage="0" equalAverage="0" bottom="0" percent="0" rank="0" text="" dxfId="0">
      <formula>H11</formula>
    </cfRule>
  </conditionalFormatting>
  <conditionalFormatting sqref="X12">
    <cfRule type="cellIs" priority="31" operator="lessThanOrEqual" aboveAverage="0" equalAverage="0" bottom="0" percent="0" rank="0" text="" dxfId="0">
      <formula>H12</formula>
    </cfRule>
  </conditionalFormatting>
  <conditionalFormatting sqref="X13">
    <cfRule type="cellIs" priority="32" operator="lessThanOrEqual" aboveAverage="0" equalAverage="0" bottom="0" percent="0" rank="0" text="" dxfId="0">
      <formula>H13</formula>
    </cfRule>
  </conditionalFormatting>
  <conditionalFormatting sqref="X14">
    <cfRule type="cellIs" priority="33" operator="lessThanOrEqual" aboveAverage="0" equalAverage="0" bottom="0" percent="0" rank="0" text="" dxfId="0">
      <formula>H14</formula>
    </cfRule>
  </conditionalFormatting>
  <conditionalFormatting sqref="X7">
    <cfRule type="cellIs" priority="34" operator="lessThanOrEqual" aboveAverage="0" equalAverage="0" bottom="0" percent="0" rank="0" text="" dxfId="0">
      <formula>H7</formula>
    </cfRule>
  </conditionalFormatting>
  <conditionalFormatting sqref="X9">
    <cfRule type="cellIs" priority="35" operator="lessThanOrEqual" aboveAverage="0" equalAverage="0" bottom="0" percent="0" rank="0" text="" dxfId="0">
      <formula>H9</formula>
    </cfRule>
  </conditionalFormatting>
  <conditionalFormatting sqref="Y11">
    <cfRule type="cellIs" priority="36" operator="lessThanOrEqual" aboveAverage="0" equalAverage="0" bottom="0" percent="0" rank="0" text="" dxfId="0">
      <formula>I11</formula>
    </cfRule>
  </conditionalFormatting>
  <conditionalFormatting sqref="Y12">
    <cfRule type="cellIs" priority="37" operator="lessThanOrEqual" aboveAverage="0" equalAverage="0" bottom="0" percent="0" rank="0" text="" dxfId="0">
      <formula>I12</formula>
    </cfRule>
  </conditionalFormatting>
  <conditionalFormatting sqref="Y13">
    <cfRule type="cellIs" priority="38" operator="lessThanOrEqual" aboveAverage="0" equalAverage="0" bottom="0" percent="0" rank="0" text="" dxfId="0">
      <formula>I13</formula>
    </cfRule>
  </conditionalFormatting>
  <conditionalFormatting sqref="Y14">
    <cfRule type="cellIs" priority="39" operator="lessThanOrEqual" aboveAverage="0" equalAverage="0" bottom="0" percent="0" rank="0" text="" dxfId="0">
      <formula>I14</formula>
    </cfRule>
  </conditionalFormatting>
  <conditionalFormatting sqref="Y7">
    <cfRule type="cellIs" priority="40" operator="lessThanOrEqual" aboveAverage="0" equalAverage="0" bottom="0" percent="0" rank="0" text="" dxfId="0">
      <formula>I7</formula>
    </cfRule>
  </conditionalFormatting>
  <conditionalFormatting sqref="Y9">
    <cfRule type="cellIs" priority="41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AA7" r:id="rId4" display="Link"/>
    <hyperlink ref="AG7" r:id="rId5" display="Link"/>
    <hyperlink ref="AM7" r:id="rId6" display="Link"/>
    <hyperlink ref="O9" r:id="rId7" display="Link"/>
    <hyperlink ref="AA9" r:id="rId8" display="Link"/>
    <hyperlink ref="O11" r:id="rId9" display="Link"/>
    <hyperlink ref="AA11" r:id="rId10" display="Link"/>
    <hyperlink ref="O12" r:id="rId11" display="Link"/>
    <hyperlink ref="AA12" r:id="rId12" display="Link"/>
    <hyperlink ref="O13" r:id="rId13" display="Link"/>
    <hyperlink ref="U13" r:id="rId14" display="Link"/>
    <hyperlink ref="AA13" r:id="rId15" display="Link"/>
    <hyperlink ref="AG13" r:id="rId16" display="Link"/>
    <hyperlink ref="AM13" r:id="rId17" display="Link"/>
    <hyperlink ref="U14" r:id="rId18" display="Link"/>
    <hyperlink ref="AA14" r:id="rId19" display="Link"/>
    <hyperlink ref="AG14" r:id="rId20" display="Link"/>
    <hyperlink ref="AM14" r:id="rId21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2017-09-16T00:45:51Z</dcterms:created>
  <dc:creator/>
  <dc:description/>
  <dc:language>en-US</dc:language>
  <cp:lastModifiedBy/>
  <dcterms:modified xsi:type="dcterms:W3CDTF">2017-09-15T21:48:05Z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