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istie/Downloads/"/>
    </mc:Choice>
  </mc:AlternateContent>
  <xr:revisionPtr revIDLastSave="0" documentId="13_ncr:1_{37FF9CFB-2B95-DC4A-A6B9-E4E9A6DE6FCB}" xr6:coauthVersionLast="46" xr6:coauthVersionMax="46" xr10:uidLastSave="{00000000-0000-0000-0000-000000000000}"/>
  <bookViews>
    <workbookView xWindow="0" yWindow="500" windowWidth="29580" windowHeight="16840" tabRatio="500" xr2:uid="{00000000-000D-0000-FFFF-FFFF00000000}"/>
  </bookViews>
  <sheets>
    <sheet name="Лист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27" i="1" l="1"/>
  <c r="AA28" i="1" s="1"/>
  <c r="AA29" i="1" s="1"/>
  <c r="AA30" i="1" s="1"/>
  <c r="AA20" i="1"/>
  <c r="AA21" i="1" s="1"/>
  <c r="AA22" i="1" s="1"/>
  <c r="AA23" i="1" s="1"/>
  <c r="AC11" i="1"/>
  <c r="AC12" i="1" s="1"/>
  <c r="AC13" i="1" s="1"/>
  <c r="AC14" i="1" s="1"/>
  <c r="B11" i="1"/>
  <c r="B12" i="1" s="1"/>
  <c r="B13" i="1" s="1"/>
  <c r="B14" i="1" s="1"/>
  <c r="AC6" i="1"/>
  <c r="AC7" i="1" s="1"/>
  <c r="AC5" i="1"/>
  <c r="B5" i="1"/>
  <c r="B6" i="1" s="1"/>
  <c r="AC4" i="1"/>
  <c r="O4" i="1"/>
  <c r="B4" i="1"/>
  <c r="AA3" i="1"/>
  <c r="O3" i="1"/>
  <c r="N3" i="1"/>
  <c r="K3" i="1"/>
  <c r="L3" i="1" s="1"/>
  <c r="B7" i="1" l="1"/>
  <c r="O6" i="1"/>
  <c r="N6" i="1"/>
  <c r="AA6" i="1"/>
  <c r="K6" i="1"/>
  <c r="L6" i="1" s="1"/>
  <c r="V3" i="1"/>
  <c r="K4" i="1"/>
  <c r="L4" i="1" s="1"/>
  <c r="AA4" i="1"/>
  <c r="P3" i="1"/>
  <c r="Q3" i="1"/>
  <c r="T3" i="1" s="1"/>
  <c r="N4" i="1"/>
  <c r="K5" i="1"/>
  <c r="L5" i="1" s="1"/>
  <c r="AA5" i="1"/>
  <c r="Q4" i="1"/>
  <c r="T4" i="1" s="1"/>
  <c r="V4" i="1" s="1"/>
  <c r="N5" i="1"/>
  <c r="O5" i="1"/>
  <c r="P4" i="1" l="1"/>
  <c r="W3" i="1"/>
  <c r="Y3" i="1" s="1"/>
  <c r="U3" i="1"/>
  <c r="P6" i="1"/>
  <c r="Q5" i="1"/>
  <c r="T5" i="1" s="1"/>
  <c r="V5" i="1" s="1"/>
  <c r="P5" i="1"/>
  <c r="O7" i="1"/>
  <c r="N7" i="1"/>
  <c r="AA7" i="1"/>
  <c r="K7" i="1"/>
  <c r="L7" i="1" s="1"/>
  <c r="Q6" i="1"/>
  <c r="T6" i="1" s="1"/>
  <c r="V6" i="1" s="1"/>
  <c r="Z12" i="1" l="1"/>
  <c r="Z5" i="1"/>
  <c r="Z10" i="1"/>
  <c r="Z3" i="1"/>
  <c r="AB3" i="1" s="1"/>
  <c r="Y10" i="1"/>
  <c r="AB10" i="1" s="1"/>
  <c r="U4" i="1"/>
  <c r="W4" i="1" s="1"/>
  <c r="U5" i="1"/>
  <c r="W5" i="1"/>
  <c r="Y5" i="1" s="1"/>
  <c r="AB5" i="1" s="1"/>
  <c r="U6" i="1"/>
  <c r="W6" i="1" s="1"/>
  <c r="P7" i="1"/>
  <c r="Q7" i="1"/>
  <c r="T7" i="1" s="1"/>
  <c r="V7" i="1" s="1"/>
  <c r="Z6" i="1" l="1"/>
  <c r="Y13" i="1"/>
  <c r="Y6" i="1"/>
  <c r="AB6" i="1" s="1"/>
  <c r="Z13" i="1"/>
  <c r="Y4" i="1"/>
  <c r="Y11" i="1"/>
  <c r="AB11" i="1" s="1"/>
  <c r="Z11" i="1"/>
  <c r="Z4" i="1"/>
  <c r="W7" i="1"/>
  <c r="Y7" i="1" s="1"/>
  <c r="U7" i="1"/>
  <c r="Y12" i="1"/>
  <c r="AB12" i="1" s="1"/>
  <c r="AB4" i="1" l="1"/>
  <c r="AB13" i="1"/>
  <c r="Y14" i="1"/>
  <c r="AB14" i="1" s="1"/>
  <c r="Z14" i="1"/>
  <c r="Z7" i="1"/>
  <c r="AB7" i="1" s="1"/>
</calcChain>
</file>

<file path=xl/sharedStrings.xml><?xml version="1.0" encoding="utf-8"?>
<sst xmlns="http://schemas.openxmlformats.org/spreadsheetml/2006/main" count="58" uniqueCount="47">
  <si>
    <t>Песок</t>
  </si>
  <si>
    <t>h2</t>
  </si>
  <si>
    <t>h1</t>
  </si>
  <si>
    <t>ε</t>
  </si>
  <si>
    <t>r</t>
  </si>
  <si>
    <t>σ</t>
  </si>
  <si>
    <t>Г</t>
  </si>
  <si>
    <t>|Г|</t>
  </si>
  <si>
    <t>Аргумент</t>
  </si>
  <si>
    <t>(h1+h2)/r</t>
  </si>
  <si>
    <t>(h1+h2)^2/r^2</t>
  </si>
  <si>
    <t>cos(b)</t>
  </si>
  <si>
    <t>cos(a)</t>
  </si>
  <si>
    <t>sin(b)</t>
  </si>
  <si>
    <t>sin(a)</t>
  </si>
  <si>
    <t>λ0</t>
  </si>
  <si>
    <t>k</t>
  </si>
  <si>
    <t>пb/λ0*sin(a)</t>
  </si>
  <si>
    <t>пb/λ0*sin(b)</t>
  </si>
  <si>
    <t>F(a)</t>
  </si>
  <si>
    <t>F(b)</t>
  </si>
  <si>
    <t>|Г|(1 — 4h1h2/r^2)F(a)^2/F(b)^2</t>
  </si>
  <si>
    <t>2|Г|(1-2h1h2/r^2)*F(a)/F(b)</t>
  </si>
  <si>
    <t>cos(2kh1h2/r^2)</t>
  </si>
  <si>
    <t>Ф(h1,h2,r)</t>
  </si>
  <si>
    <t xml:space="preserve">1.03521+0.03635i </t>
  </si>
  <si>
    <t>0.035101</t>
  </si>
  <si>
    <t>0,0476м</t>
  </si>
  <si>
    <t xml:space="preserve">1.03372+0.03478i </t>
  </si>
  <si>
    <t>0.033632</t>
  </si>
  <si>
    <t xml:space="preserve">1.03237+0.03335i </t>
  </si>
  <si>
    <t xml:space="preserve">0.032301 </t>
  </si>
  <si>
    <t xml:space="preserve">1.03111+0.03203i </t>
  </si>
  <si>
    <t xml:space="preserve">0.031055 </t>
  </si>
  <si>
    <t xml:space="preserve">1.02996+0.03082i </t>
  </si>
  <si>
    <t xml:space="preserve">0.029918 </t>
  </si>
  <si>
    <t>Вода</t>
  </si>
  <si>
    <t xml:space="preserve">1.00328+0.02746i </t>
  </si>
  <si>
    <t xml:space="preserve">0.027364 </t>
  </si>
  <si>
    <t xml:space="preserve">1.00208+0.01666i </t>
  </si>
  <si>
    <t xml:space="preserve">0.016633 </t>
  </si>
  <si>
    <t xml:space="preserve">1.00154+0.01211i </t>
  </si>
  <si>
    <t xml:space="preserve">0.012095 </t>
  </si>
  <si>
    <t xml:space="preserve">1.00123+0.00964i </t>
  </si>
  <si>
    <t xml:space="preserve">0.009631 </t>
  </si>
  <si>
    <t xml:space="preserve">1.00104+0.00811i </t>
  </si>
  <si>
    <t xml:space="preserve">0.008102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</si>
</sst>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F00"/>
        <bgColor rgb="FFFF9900"/>
      </patternFill>
    </fill>
    <fill>
      <patternFill patternType="solid">
        <fgColor rgb="FFFFB66C"/>
        <bgColor rgb="FFFFB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ont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wrapText="1"/>
    </xf>
    <xf numFmtId="0" fontId="0" fillId="4" borderId="0" xfId="0" applyFont="1" applyFill="1"/>
    <xf numFmtId="0" fontId="0" fillId="2" borderId="0" xfId="0" applyFill="1"/>
  </cellXfs>
  <cellStyles count="2">
    <cellStyle name="Обычный" xfId="0" builtinId="0"/>
    <cellStyle name="Результат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806760</xdr:colOff>
      <xdr:row>9</xdr:row>
      <xdr:rowOff>15120</xdr:rowOff>
    </xdr:from>
    <xdr:to>
      <xdr:col>14</xdr:col>
      <xdr:colOff>466560</xdr:colOff>
      <xdr:row>16</xdr:row>
      <xdr:rowOff>37440</xdr:rowOff>
    </xdr:to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946000" y="1478160"/>
          <a:ext cx="3645720" cy="1175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30"/>
  <sheetViews>
    <sheetView tabSelected="1" topLeftCell="Y1" zoomScale="140" zoomScaleNormal="140" workbookViewId="0">
      <selection activeCell="AD9" sqref="AD9"/>
    </sheetView>
  </sheetViews>
  <sheetFormatPr baseColWidth="10" defaultColWidth="11.5" defaultRowHeight="13" x14ac:dyDescent="0.15"/>
  <cols>
    <col min="6" max="7" width="17.33203125" customWidth="1"/>
    <col min="14" max="14" width="10.33203125" customWidth="1"/>
    <col min="25" max="25" width="27.1640625" customWidth="1"/>
    <col min="26" max="26" width="24.5" customWidth="1"/>
    <col min="27" max="27" width="15" customWidth="1"/>
  </cols>
  <sheetData>
    <row r="1" spans="2:29" x14ac:dyDescent="0.15">
      <c r="C1" s="2" t="s">
        <v>0</v>
      </c>
      <c r="D1" s="2"/>
      <c r="E1" s="2"/>
      <c r="F1" s="2"/>
      <c r="G1" s="2"/>
      <c r="H1" s="2"/>
      <c r="I1" s="2"/>
      <c r="Y1" s="1" t="s">
        <v>0</v>
      </c>
      <c r="Z1" s="1"/>
      <c r="AA1" s="1"/>
      <c r="AB1" s="1"/>
      <c r="AC1" t="s">
        <v>1</v>
      </c>
    </row>
    <row r="2" spans="2:29" x14ac:dyDescent="0.15">
      <c r="B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t="s">
        <v>9</v>
      </c>
      <c r="L2" t="s">
        <v>10</v>
      </c>
      <c r="M2" s="4"/>
      <c r="N2" s="5" t="s">
        <v>11</v>
      </c>
      <c r="O2" s="5" t="s">
        <v>12</v>
      </c>
      <c r="P2" s="5" t="s">
        <v>13</v>
      </c>
      <c r="Q2" s="5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2:29" ht="14" x14ac:dyDescent="0.15">
      <c r="B3">
        <v>6.5</v>
      </c>
      <c r="C3">
        <v>5</v>
      </c>
      <c r="D3" s="6">
        <v>4</v>
      </c>
      <c r="E3">
        <v>7</v>
      </c>
      <c r="F3" s="6">
        <v>10</v>
      </c>
      <c r="G3" s="7" t="s">
        <v>25</v>
      </c>
      <c r="H3" s="7">
        <v>1.035849</v>
      </c>
      <c r="I3" s="7" t="s">
        <v>26</v>
      </c>
      <c r="J3" s="7"/>
      <c r="K3">
        <f>(C$3+B3)/E$3</f>
        <v>1.6428571428571428</v>
      </c>
      <c r="L3">
        <f>POWER(K3,2)</f>
        <v>2.6989795918367343</v>
      </c>
      <c r="M3" s="5"/>
      <c r="N3" s="5">
        <f>(1 - POWER(C$3-B3,2)/(2*POWER(E$3,2)))</f>
        <v>0.97704081632653061</v>
      </c>
      <c r="O3" s="5">
        <f>(1 - POWER(C$3+B3,2)/(2*POWER(E$3,2)))</f>
        <v>-0.34948979591836737</v>
      </c>
      <c r="P3" s="5">
        <f t="shared" ref="P3:Q7" si="0">SQRT(1 - POWER(N3,2))</f>
        <v>0.21305220776135275</v>
      </c>
      <c r="Q3" s="5">
        <f t="shared" si="0"/>
        <v>0.93694017020775555</v>
      </c>
      <c r="R3" s="8" t="s">
        <v>27</v>
      </c>
      <c r="S3" s="8">
        <v>131.97</v>
      </c>
      <c r="T3">
        <f>(3.14*8*0.001/0.0476)*Q3</f>
        <v>0.49445245957182393</v>
      </c>
      <c r="U3">
        <f>(3.14*8*0.001/0.0476)*P3</f>
        <v>0.11243427434800801</v>
      </c>
      <c r="V3">
        <f t="shared" ref="V3:W7" si="1">((1+O3)/2)*(SIN(T3)/T3)</f>
        <v>0.3121629353011216</v>
      </c>
      <c r="W3">
        <f t="shared" si="1"/>
        <v>0.60524901483695892</v>
      </c>
      <c r="Y3">
        <f>(1-(4*C$3*B3)/POWER(E$3,2))*H3*(POWER(V3,2)/POWER(W3,2))</f>
        <v>-0.45549108275041195</v>
      </c>
      <c r="Z3">
        <f>2*H3*(1 - 2*C$3*B3/POWER(E$3,2))*(V3/W3)</f>
        <v>-0.34889728825546429</v>
      </c>
      <c r="AA3">
        <f>COS(2*C$3*S$3*B3)/(POWER(E$3,2))</f>
        <v>1.4017653742429568E-3</v>
      </c>
      <c r="AB3" s="9">
        <f>N3*SQRT(1+Y3+Z3*AA3)</f>
        <v>0.72064284357735031</v>
      </c>
      <c r="AC3">
        <v>6.5</v>
      </c>
    </row>
    <row r="4" spans="2:29" ht="14" x14ac:dyDescent="0.15">
      <c r="B4">
        <f>B3+0.5</f>
        <v>7</v>
      </c>
      <c r="G4" s="7" t="s">
        <v>28</v>
      </c>
      <c r="H4" s="7">
        <v>1.034311</v>
      </c>
      <c r="I4" s="7" t="s">
        <v>29</v>
      </c>
      <c r="K4">
        <f>(C$3+B4)/E$3</f>
        <v>1.7142857142857142</v>
      </c>
      <c r="L4">
        <f>POWER(K4,2)</f>
        <v>2.9387755102040813</v>
      </c>
      <c r="M4" s="5"/>
      <c r="N4" s="5">
        <f>(1 - POWER(C$3-B4,2)/(2*POWER(E$3,2)))</f>
        <v>0.95918367346938771</v>
      </c>
      <c r="O4" s="5">
        <f>(1 - POWER(C$3+B4,2)/(2*POWER(E$3,2)))</f>
        <v>-0.46938775510204089</v>
      </c>
      <c r="P4" s="5">
        <f t="shared" si="0"/>
        <v>0.2827838053173678</v>
      </c>
      <c r="Q4" s="5">
        <f t="shared" si="0"/>
        <v>0.88299214909322177</v>
      </c>
      <c r="T4">
        <f>(3.14*8*0.001/0.0476)*Q4</f>
        <v>0.46598241145423808</v>
      </c>
      <c r="U4">
        <f>(3.14*8*0.001/0.0476)*P4</f>
        <v>0.14923380650361931</v>
      </c>
      <c r="V4">
        <f t="shared" si="1"/>
        <v>0.25580841624405326</v>
      </c>
      <c r="W4">
        <f t="shared" si="1"/>
        <v>0.63901384138687856</v>
      </c>
      <c r="Y4">
        <f>(1-(4*C$3*B4)/POWER(E$3,2))*H4*(POWER(V4,2)/POWER(W4,2))</f>
        <v>-0.30782620128284155</v>
      </c>
      <c r="Z4">
        <f>2*H4*(1 - 2*C$3*B4/POWER(E$3,2))*(V4/W4)</f>
        <v>-0.35490238463991691</v>
      </c>
      <c r="AA4">
        <f>COS(2*C$3*S$3*B4)/(POWER(E$3,2))</f>
        <v>-9.5479663042726871E-4</v>
      </c>
      <c r="AB4" s="9">
        <f>N4*SQRT(1+Y4+Z4*AA4)</f>
        <v>0.7982071910185623</v>
      </c>
      <c r="AC4">
        <f>AC3+0.5</f>
        <v>7</v>
      </c>
    </row>
    <row r="5" spans="2:29" ht="14" x14ac:dyDescent="0.15">
      <c r="B5">
        <f>B4+0.5</f>
        <v>7.5</v>
      </c>
      <c r="G5" s="7" t="s">
        <v>30</v>
      </c>
      <c r="H5" s="7">
        <v>1.032918</v>
      </c>
      <c r="I5" s="7" t="s">
        <v>31</v>
      </c>
      <c r="K5">
        <f>(C$3+B5)/E$3</f>
        <v>1.7857142857142858</v>
      </c>
      <c r="L5">
        <f>POWER(K5,2)</f>
        <v>3.1887755102040818</v>
      </c>
      <c r="M5" s="5"/>
      <c r="N5" s="5">
        <f>(1 - POWER(C$3-B5,2)/(2*POWER(E$3,2)))</f>
        <v>0.93622448979591832</v>
      </c>
      <c r="O5" s="5">
        <f>(1 - POWER(C$3+B5,2)/(2*POWER(E$3,2)))</f>
        <v>-0.59438775510204089</v>
      </c>
      <c r="P5" s="5">
        <f t="shared" si="0"/>
        <v>0.35140248249887535</v>
      </c>
      <c r="Q5" s="5">
        <f t="shared" si="0"/>
        <v>0.80417858500755679</v>
      </c>
      <c r="T5">
        <f>(3.14*8*0.001/0.0476)*Q5</f>
        <v>0.42439004318045853</v>
      </c>
      <c r="U5">
        <f>(3.14*8*0.001/0.0476)*P5</f>
        <v>0.18544601597419641</v>
      </c>
      <c r="V5">
        <f t="shared" si="1"/>
        <v>0.19677291336134078</v>
      </c>
      <c r="W5">
        <f t="shared" si="1"/>
        <v>0.67183497572596362</v>
      </c>
      <c r="Y5">
        <f>(1-(4*C$3*B5)/POWER(E$3,2))*H5*(POWER(V5,2)/POWER(W5,2))</f>
        <v>-0.18264027479075406</v>
      </c>
      <c r="Z5">
        <f>2*H5*(1 - 2*C$3*B5/POWER(E$3,2))*(V5/W5)</f>
        <v>-0.32105232216680268</v>
      </c>
      <c r="AA5">
        <f>COS(2*C$3*S$3*B5)/(POWER(E$3,2))</f>
        <v>-3.2986261541152044E-3</v>
      </c>
      <c r="AB5" s="9">
        <f>N5*SQRT(1+Y5+Z5*AA5)</f>
        <v>0.84696952525202052</v>
      </c>
      <c r="AC5">
        <f>AC4+0.5</f>
        <v>7.5</v>
      </c>
    </row>
    <row r="6" spans="2:29" ht="14" x14ac:dyDescent="0.15">
      <c r="B6">
        <f>B5+0.5</f>
        <v>8</v>
      </c>
      <c r="G6" s="7" t="s">
        <v>32</v>
      </c>
      <c r="H6" s="7">
        <v>1.0316149999999999</v>
      </c>
      <c r="I6" s="7" t="s">
        <v>33</v>
      </c>
      <c r="K6">
        <f>(C$3+B6)/E$3</f>
        <v>1.8571428571428572</v>
      </c>
      <c r="L6">
        <f>POWER(K6,2)</f>
        <v>3.4489795918367347</v>
      </c>
      <c r="M6" s="5"/>
      <c r="N6" s="5">
        <f>(1 - POWER(C$3-B6,2)/(2*POWER(E$3,2)))</f>
        <v>0.90816326530612246</v>
      </c>
      <c r="O6" s="5">
        <f>(1 - POWER(C$3+B6,2)/(2*POWER(E$3,2)))</f>
        <v>-0.72448979591836737</v>
      </c>
      <c r="P6" s="5">
        <f t="shared" si="0"/>
        <v>0.41861615299522481</v>
      </c>
      <c r="Q6" s="5">
        <f t="shared" si="0"/>
        <v>0.68928552546108379</v>
      </c>
      <c r="T6">
        <f>(3.14*8*0.001/0.0476)*Q6</f>
        <v>0.36375740335257195</v>
      </c>
      <c r="U6">
        <f>(3.14*8*0.001/0.0476)*P6</f>
        <v>0.22091675973193378</v>
      </c>
      <c r="V6">
        <f t="shared" si="1"/>
        <v>0.13473719128485495</v>
      </c>
      <c r="W6">
        <f t="shared" si="1"/>
        <v>0.70355260175653234</v>
      </c>
      <c r="Y6">
        <f>(1-(4*C$3*B6)/POWER(E$3,2))*H6*(POWER(V6,2)/POWER(W6,2))</f>
        <v>-8.5708990506529178E-2</v>
      </c>
      <c r="Z6">
        <f>2*H6*(1 - 2*C$3*B6/POWER(E$3,2))*(V6/W6)</f>
        <v>-0.24997937287506483</v>
      </c>
      <c r="AA6">
        <f>COS(2*C$3*S$3*B6)/(POWER(E$3,2))</f>
        <v>-5.5984675723169232E-3</v>
      </c>
      <c r="AB6" s="9">
        <f>N6*SQRT(1+Y6+Z6*AA6)</f>
        <v>0.86903704103148871</v>
      </c>
      <c r="AC6">
        <f>AC5+0.5</f>
        <v>8</v>
      </c>
    </row>
    <row r="7" spans="2:29" ht="14" x14ac:dyDescent="0.15">
      <c r="B7">
        <f>B6+0.5</f>
        <v>8.5</v>
      </c>
      <c r="G7" s="7" t="s">
        <v>34</v>
      </c>
      <c r="H7" s="7">
        <v>1.030427</v>
      </c>
      <c r="I7" s="7" t="s">
        <v>35</v>
      </c>
      <c r="K7">
        <f>(C$3+B7)/E$3</f>
        <v>1.9285714285714286</v>
      </c>
      <c r="L7">
        <f>POWER(K7,2)</f>
        <v>3.7193877551020411</v>
      </c>
      <c r="M7" s="5"/>
      <c r="N7" s="5">
        <f>(1 - POWER(C$3-B7,2)/(2*POWER(E$3,2)))</f>
        <v>0.875</v>
      </c>
      <c r="O7" s="5">
        <f>(1 - POWER(C$3+B7,2)/(2*POWER(E$3,2)))</f>
        <v>-0.85969387755102034</v>
      </c>
      <c r="P7" s="5">
        <f t="shared" si="0"/>
        <v>0.48412291827592713</v>
      </c>
      <c r="Q7" s="5">
        <f t="shared" si="0"/>
        <v>0.51080958967240542</v>
      </c>
      <c r="T7">
        <f>(3.14*8*0.001/0.0476)*Q7</f>
        <v>0.26957010278510135</v>
      </c>
      <c r="U7">
        <f>(3.14*8*0.001/0.0476)*P7</f>
        <v>0.25548671653553129</v>
      </c>
      <c r="V7">
        <f t="shared" si="1"/>
        <v>6.9306495419594077E-2</v>
      </c>
      <c r="W7">
        <f t="shared" si="1"/>
        <v>0.73401494515819632</v>
      </c>
      <c r="Y7">
        <f>(1-(4*C$3*B7)/POWER(E$3,2))*H7*(POWER(V7,2)/POWER(W7,2))</f>
        <v>-2.2685303415738187E-2</v>
      </c>
      <c r="Z7">
        <f>2*H7*(1 - 2*C$3*B7/POWER(E$3,2))*(V7/W7)</f>
        <v>-0.14296268047095484</v>
      </c>
      <c r="AA7">
        <f>COS(2*C$3*S$3*B7)/(POWER(E$3,2))</f>
        <v>-7.8236518542969414E-3</v>
      </c>
      <c r="AB7" s="9">
        <f>N7*SQRT(1+Y7+Z7*AA7)</f>
        <v>0.86551308982732866</v>
      </c>
      <c r="AC7">
        <f>AC6+0.5</f>
        <v>8.5</v>
      </c>
    </row>
    <row r="8" spans="2:29" x14ac:dyDescent="0.15">
      <c r="C8" s="2" t="s">
        <v>36</v>
      </c>
      <c r="D8" s="2"/>
      <c r="E8" s="2"/>
      <c r="F8" s="2"/>
      <c r="G8" s="2"/>
      <c r="H8" s="2"/>
      <c r="I8" s="2"/>
      <c r="AB8" s="3"/>
    </row>
    <row r="9" spans="2:29" x14ac:dyDescent="0.15">
      <c r="B9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Y9" s="1" t="s">
        <v>36</v>
      </c>
      <c r="Z9" s="1"/>
      <c r="AA9" s="1"/>
      <c r="AB9" s="1"/>
    </row>
    <row r="10" spans="2:29" ht="14" x14ac:dyDescent="0.15">
      <c r="B10">
        <v>6.5</v>
      </c>
      <c r="C10">
        <v>5</v>
      </c>
      <c r="D10" s="6">
        <v>80</v>
      </c>
      <c r="E10">
        <v>7</v>
      </c>
      <c r="F10" s="6">
        <v>1E-4</v>
      </c>
      <c r="G10" s="7" t="s">
        <v>37</v>
      </c>
      <c r="H10" s="7">
        <v>1.003655</v>
      </c>
      <c r="I10" s="7" t="s">
        <v>38</v>
      </c>
      <c r="Y10">
        <f>(1-(4*C$3*B3)/POWER(E$3,2))*H10*(POWER(V3,2)/POWER(W3,2))</f>
        <v>-0.44133450209235581</v>
      </c>
      <c r="Z10">
        <f>2*H10*(1 - 2*C$3*B3/POWER(E$3,2))*(V3/W3)</f>
        <v>-0.33805362349535312</v>
      </c>
      <c r="AB10" s="9">
        <f>N3*SQRT(1+Y10+Z10*AA3)</f>
        <v>0.72996891315712098</v>
      </c>
      <c r="AC10">
        <v>6.5</v>
      </c>
    </row>
    <row r="11" spans="2:29" ht="14" x14ac:dyDescent="0.15">
      <c r="B11">
        <f>B10+0.5</f>
        <v>7</v>
      </c>
      <c r="G11" s="7" t="s">
        <v>39</v>
      </c>
      <c r="H11" s="7">
        <v>1.0022200000000001</v>
      </c>
      <c r="I11" s="7" t="s">
        <v>40</v>
      </c>
      <c r="Y11">
        <f>(1-(4*C$3*B4)/POWER(E$3,2))*H11*(POWER(V4,2)/POWER(W4,2))</f>
        <v>-0.29827544660135052</v>
      </c>
      <c r="Z11">
        <f>2*H11*(1 - 2*C$3*B4/POWER(E$3,2))*(V4/W4)</f>
        <v>-0.34389102304221608</v>
      </c>
      <c r="AB11" s="9">
        <f>N4*SQRT(1+Y11+Z11*AA4)</f>
        <v>0.80368654303417875</v>
      </c>
      <c r="AC11">
        <f>AC10+0.5</f>
        <v>7</v>
      </c>
    </row>
    <row r="12" spans="2:29" ht="14" x14ac:dyDescent="0.15">
      <c r="B12">
        <f>B11+0.5</f>
        <v>7.5</v>
      </c>
      <c r="G12" s="7" t="s">
        <v>41</v>
      </c>
      <c r="H12" s="7">
        <v>1.001614</v>
      </c>
      <c r="I12" s="7" t="s">
        <v>42</v>
      </c>
      <c r="Y12">
        <f>(1-(4*C$3*B5)/POWER(E$3,2))*H12*(POWER(V5,2)/POWER(W5,2))</f>
        <v>-0.17710511017744521</v>
      </c>
      <c r="Z12">
        <f>2*H12*(1 - 2*C$3*B5/POWER(E$3,2))*(V5/W5)</f>
        <v>-0.31132239017499919</v>
      </c>
      <c r="AB12" s="9">
        <f>N5*SQRT(1+Y12+Z12*AA5)</f>
        <v>0.84981227723426467</v>
      </c>
      <c r="AC12">
        <f>AC11+0.5</f>
        <v>7.5</v>
      </c>
    </row>
    <row r="13" spans="2:29" ht="14" x14ac:dyDescent="0.15">
      <c r="B13">
        <f>B12+0.5</f>
        <v>8</v>
      </c>
      <c r="G13" s="7" t="s">
        <v>43</v>
      </c>
      <c r="H13" s="7">
        <v>1.001285</v>
      </c>
      <c r="I13" s="7" t="s">
        <v>44</v>
      </c>
      <c r="Y13">
        <f>(1-(4*C$3*B6)/POWER(E$3,2))*H13*(POWER(V6,2)/POWER(W6,2))</f>
        <v>-8.3189103065901604E-2</v>
      </c>
      <c r="Z13">
        <f>2*H13*(1 - 2*C$3*B6/POWER(E$3,2))*(V6/W6)</f>
        <v>-0.24262985354924971</v>
      </c>
      <c r="AB13" s="9">
        <f>N6*SQRT(1+Y13+Z13*AA6)</f>
        <v>0.87021247216864417</v>
      </c>
      <c r="AC13">
        <f>AC12+0.5</f>
        <v>8</v>
      </c>
    </row>
    <row r="14" spans="2:29" ht="14" x14ac:dyDescent="0.15">
      <c r="B14">
        <f>B13+0.5</f>
        <v>8.5</v>
      </c>
      <c r="G14" s="7" t="s">
        <v>45</v>
      </c>
      <c r="H14" s="7">
        <v>1.0010810000000001</v>
      </c>
      <c r="I14" s="7" t="s">
        <v>46</v>
      </c>
      <c r="Y14">
        <f>(1-(4*C$3*B7)/POWER(E$3,2))*H14*(POWER(V7,2)/POWER(W7,2))</f>
        <v>-2.2039238324238986E-2</v>
      </c>
      <c r="Z14">
        <f>2*H14*(1 - 2*C$3*B7/POWER(E$3,2))*(V7/W7)</f>
        <v>-0.13889118115940668</v>
      </c>
      <c r="AB14" s="9">
        <f>N7*SQRT(1+Y14+Z14*AA7)</f>
        <v>0.86578470997969914</v>
      </c>
      <c r="AC14">
        <f>AC13+0.5</f>
        <v>8.5</v>
      </c>
    </row>
    <row r="19" spans="27:28" x14ac:dyDescent="0.15">
      <c r="AA19">
        <v>6.5</v>
      </c>
      <c r="AB19">
        <v>0.720642844</v>
      </c>
    </row>
    <row r="20" spans="27:28" x14ac:dyDescent="0.15">
      <c r="AA20">
        <f>AA19+0.5</f>
        <v>7</v>
      </c>
      <c r="AB20">
        <v>0.79820719100000004</v>
      </c>
    </row>
    <row r="21" spans="27:28" x14ac:dyDescent="0.15">
      <c r="AA21">
        <f>AA20+0.5</f>
        <v>7.5</v>
      </c>
      <c r="AB21">
        <v>0.846969525</v>
      </c>
    </row>
    <row r="22" spans="27:28" x14ac:dyDescent="0.15">
      <c r="AA22">
        <f>AA21+0.5</f>
        <v>8</v>
      </c>
      <c r="AB22">
        <v>0.86903704100000001</v>
      </c>
    </row>
    <row r="23" spans="27:28" x14ac:dyDescent="0.15">
      <c r="AA23">
        <f>AA22+0.5</f>
        <v>8.5</v>
      </c>
      <c r="AB23">
        <v>0.86551308999999998</v>
      </c>
    </row>
    <row r="26" spans="27:28" x14ac:dyDescent="0.15">
      <c r="AA26">
        <v>6.5</v>
      </c>
      <c r="AB26">
        <v>0.729968913</v>
      </c>
    </row>
    <row r="27" spans="27:28" x14ac:dyDescent="0.15">
      <c r="AA27">
        <f>AA26+0.5</f>
        <v>7</v>
      </c>
      <c r="AB27">
        <v>0.80368654299999998</v>
      </c>
    </row>
    <row r="28" spans="27:28" x14ac:dyDescent="0.15">
      <c r="AA28">
        <f>AA27+0.5</f>
        <v>7.5</v>
      </c>
      <c r="AB28">
        <v>0.84981227699999995</v>
      </c>
    </row>
    <row r="29" spans="27:28" x14ac:dyDescent="0.15">
      <c r="AA29">
        <f>AA28+0.5</f>
        <v>8</v>
      </c>
      <c r="AB29">
        <v>0.87021247199999996</v>
      </c>
    </row>
    <row r="30" spans="27:28" x14ac:dyDescent="0.15">
      <c r="AA30">
        <f>AA29+0.5</f>
        <v>8.5</v>
      </c>
      <c r="AB30">
        <v>0.86578471000000001</v>
      </c>
    </row>
  </sheetData>
  <mergeCells count="4">
    <mergeCell ref="C1:I1"/>
    <mergeCell ref="Y1:AB1"/>
    <mergeCell ref="C8:I8"/>
    <mergeCell ref="Y9:AB9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2021-04-08T23:17:19Z</dcterms:created>
  <dcterms:modified xsi:type="dcterms:W3CDTF">2021-04-09T08:45:49Z</dcterms:modified>
  <dc:language>ru-RU</dc:language>
</cp:coreProperties>
</file>