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ThiThanhNga\Desktop\"/>
    </mc:Choice>
  </mc:AlternateContent>
  <xr:revisionPtr revIDLastSave="0" documentId="13_ncr:1_{1C052A9B-EA2F-4A85-A05D-EF4D6795E27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H5" i="8"/>
  <c r="H6" i="8"/>
  <c r="H7" i="8"/>
  <c r="H8" i="8"/>
  <c r="H9" i="8"/>
  <c r="H10" i="8"/>
  <c r="H11" i="8"/>
  <c r="H12" i="8"/>
  <c r="H4" i="8"/>
  <c r="E23" i="6"/>
  <c r="E22" i="6"/>
  <c r="E18" i="8"/>
  <c r="E20" i="6"/>
  <c r="E19" i="6"/>
  <c r="E18" i="6"/>
  <c r="E21" i="6"/>
  <c r="E17" i="8"/>
  <c r="E16" i="8"/>
  <c r="G5" i="8"/>
  <c r="G6" i="8"/>
  <c r="G7" i="8"/>
  <c r="G8" i="8"/>
  <c r="G9" i="8"/>
  <c r="G10" i="8"/>
  <c r="G11" i="8"/>
  <c r="G12" i="8"/>
  <c r="G4" i="8"/>
  <c r="G4" i="4"/>
  <c r="G5" i="4"/>
  <c r="G6" i="4"/>
  <c r="G7" i="4"/>
  <c r="G8" i="4"/>
  <c r="G9" i="4"/>
  <c r="G3" i="4"/>
  <c r="F4" i="4"/>
  <c r="F5" i="4"/>
  <c r="F6" i="4"/>
  <c r="F7" i="4"/>
  <c r="F8" i="4"/>
  <c r="F9" i="4"/>
  <c r="F3" i="4"/>
  <c r="E3" i="4"/>
  <c r="E4" i="4"/>
  <c r="E5" i="4"/>
  <c r="E6" i="4"/>
  <c r="E7" i="4"/>
  <c r="E8" i="4"/>
  <c r="E9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I11" i="6"/>
  <c r="H11" i="6"/>
  <c r="G11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<sst xmlns="http://schemas.openxmlformats.org/spreadsheetml/2006/main" count="108" uniqueCount="86">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</sst>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#,##0\ &quot;Đồng&quot;"/>
    <numFmt numFmtId="166" formatCode="#,##0\ &quot;đồng&quot;"/>
    <numFmt numFmtId="167" formatCode="0.0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2" fillId="0" borderId="2" xfId="0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/>
    </xf>
    <xf numFmtId="165" fontId="25" fillId="0" borderId="1" xfId="0" applyNumberFormat="1" applyFont="1" applyBorder="1"/>
    <xf numFmtId="167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21" fontId="13" fillId="0" borderId="1" xfId="0" applyNumberFormat="1" applyFont="1" applyBorder="1"/>
    <xf numFmtId="46" fontId="13" fillId="0" borderId="1" xfId="0" applyNumberFormat="1" applyFont="1" applyBorder="1"/>
    <xf numFmtId="165" fontId="27" fillId="0" borderId="1" xfId="0" applyNumberFormat="1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opLeftCell="A6" zoomScale="71" workbookViewId="0">
      <selection activeCell="J4" sqref="J4"/>
    </sheetView>
  </sheetViews>
  <sheetFormatPr defaultColWidth="12" defaultRowHeight="14" x14ac:dyDescent="0.3"/>
  <cols>
    <col min="1" max="1" width="6.1796875" style="14" customWidth="1"/>
    <col min="2" max="2" width="9.7265625" style="14" customWidth="1"/>
    <col min="3" max="3" width="10.54296875" style="14" customWidth="1"/>
    <col min="4" max="4" width="15.1796875" style="14" customWidth="1"/>
    <col min="5" max="5" width="16.81640625" style="14" customWidth="1"/>
    <col min="6" max="6" width="17.54296875" style="14" customWidth="1"/>
    <col min="7" max="7" width="21.7265625" style="14" customWidth="1"/>
    <col min="8" max="8" width="18.6328125" style="14" bestFit="1" customWidth="1"/>
    <col min="9" max="9" width="20" style="14" bestFit="1" customWidth="1"/>
    <col min="10" max="10" width="19.453125" style="14" customWidth="1"/>
    <col min="11" max="16384" width="12" style="14"/>
  </cols>
  <sheetData>
    <row r="1" spans="1:10" ht="22" x14ac:dyDescent="0.4">
      <c r="A1" s="40" t="s">
        <v>54</v>
      </c>
      <c r="B1" s="40"/>
      <c r="C1" s="40"/>
      <c r="D1" s="40"/>
      <c r="E1" s="40"/>
      <c r="F1" s="40"/>
      <c r="G1" s="40"/>
      <c r="H1" s="40"/>
      <c r="I1" s="40"/>
    </row>
    <row r="2" spans="1:10" ht="22" x14ac:dyDescent="0.4">
      <c r="A2" s="15"/>
      <c r="B2" s="15"/>
      <c r="C2" s="15"/>
      <c r="D2" s="15"/>
      <c r="E2" s="16" t="s">
        <v>55</v>
      </c>
      <c r="F2" s="32">
        <v>150000</v>
      </c>
      <c r="G2" s="15"/>
      <c r="H2" s="15"/>
      <c r="I2" s="15"/>
    </row>
    <row r="3" spans="1:10" ht="25" x14ac:dyDescent="0.3">
      <c r="A3" s="17" t="s">
        <v>78</v>
      </c>
      <c r="B3" s="18" t="s">
        <v>56</v>
      </c>
      <c r="C3" s="18" t="s">
        <v>57</v>
      </c>
      <c r="D3" s="18" t="s">
        <v>58</v>
      </c>
      <c r="E3" s="18" t="s">
        <v>59</v>
      </c>
      <c r="F3" s="17" t="s">
        <v>60</v>
      </c>
      <c r="G3" s="17" t="s">
        <v>61</v>
      </c>
      <c r="H3" s="17" t="s">
        <v>62</v>
      </c>
      <c r="I3" s="17" t="s">
        <v>63</v>
      </c>
      <c r="J3" s="17" t="s">
        <v>79</v>
      </c>
    </row>
    <row r="4" spans="1:10" x14ac:dyDescent="0.3">
      <c r="A4" s="19">
        <v>1</v>
      </c>
      <c r="B4" s="20">
        <v>1</v>
      </c>
      <c r="C4" s="19" t="s">
        <v>45</v>
      </c>
      <c r="D4" s="21">
        <v>35530</v>
      </c>
      <c r="E4" s="21">
        <v>35550</v>
      </c>
      <c r="F4" s="22">
        <f>E4-D4+1</f>
        <v>21</v>
      </c>
      <c r="G4" s="23">
        <f>F4*$F$2</f>
        <v>3150000</v>
      </c>
      <c r="H4" s="24">
        <f>20%*G4</f>
        <v>630000</v>
      </c>
      <c r="I4" s="24">
        <f>G4+H4</f>
        <v>3780000</v>
      </c>
      <c r="J4" s="24">
        <f>RANK(I4,$I$4:$I$8,0)</f>
        <v>1</v>
      </c>
    </row>
    <row r="5" spans="1:10" x14ac:dyDescent="0.3">
      <c r="A5" s="19">
        <v>2</v>
      </c>
      <c r="B5" s="20">
        <v>2</v>
      </c>
      <c r="C5" s="19" t="s">
        <v>80</v>
      </c>
      <c r="D5" s="21">
        <v>35521</v>
      </c>
      <c r="E5" s="21">
        <v>35540</v>
      </c>
      <c r="F5" s="22">
        <f t="shared" ref="F5:F8" si="0">E5-D5+1</f>
        <v>20</v>
      </c>
      <c r="G5" s="23">
        <f t="shared" ref="G5:G8" si="1">F5*$F$2</f>
        <v>3000000</v>
      </c>
      <c r="H5" s="24">
        <f t="shared" ref="H5:H8" si="2">20%*G5</f>
        <v>600000</v>
      </c>
      <c r="I5" s="24">
        <f t="shared" ref="I5:I8" si="3">G5+H5</f>
        <v>3600000</v>
      </c>
      <c r="J5" s="24">
        <f>RANK(I5,$I$4:$I$8,0)</f>
        <v>2</v>
      </c>
    </row>
    <row r="6" spans="1:10" x14ac:dyDescent="0.3">
      <c r="A6" s="19">
        <v>3</v>
      </c>
      <c r="B6" s="20">
        <v>3</v>
      </c>
      <c r="C6" s="19" t="s">
        <v>81</v>
      </c>
      <c r="D6" s="21">
        <v>35521</v>
      </c>
      <c r="E6" s="21">
        <v>35525</v>
      </c>
      <c r="F6" s="22">
        <f t="shared" si="0"/>
        <v>5</v>
      </c>
      <c r="G6" s="23">
        <f t="shared" si="1"/>
        <v>750000</v>
      </c>
      <c r="H6" s="24">
        <f t="shared" si="2"/>
        <v>150000</v>
      </c>
      <c r="I6" s="24">
        <f t="shared" si="3"/>
        <v>900000</v>
      </c>
      <c r="J6" s="24">
        <f t="shared" ref="J6:J8" si="4">RANK(I6,$I$4:$I$8,0)</f>
        <v>5</v>
      </c>
    </row>
    <row r="7" spans="1:10" x14ac:dyDescent="0.3">
      <c r="A7" s="19">
        <v>4</v>
      </c>
      <c r="B7" s="20">
        <v>4</v>
      </c>
      <c r="C7" s="19" t="s">
        <v>82</v>
      </c>
      <c r="D7" s="21">
        <v>35540</v>
      </c>
      <c r="E7" s="21">
        <v>35545</v>
      </c>
      <c r="F7" s="22">
        <f t="shared" si="0"/>
        <v>6</v>
      </c>
      <c r="G7" s="23">
        <f t="shared" si="1"/>
        <v>900000</v>
      </c>
      <c r="H7" s="24">
        <f t="shared" si="2"/>
        <v>180000</v>
      </c>
      <c r="I7" s="24">
        <f t="shared" si="3"/>
        <v>1080000</v>
      </c>
      <c r="J7" s="24">
        <f t="shared" si="4"/>
        <v>4</v>
      </c>
    </row>
    <row r="8" spans="1:10" x14ac:dyDescent="0.3">
      <c r="A8" s="19">
        <v>5</v>
      </c>
      <c r="B8" s="20">
        <v>5</v>
      </c>
      <c r="C8" s="19" t="s">
        <v>83</v>
      </c>
      <c r="D8" s="21">
        <v>35545</v>
      </c>
      <c r="E8" s="21">
        <v>35552</v>
      </c>
      <c r="F8" s="22">
        <f t="shared" si="0"/>
        <v>8</v>
      </c>
      <c r="G8" s="23">
        <f t="shared" si="1"/>
        <v>1200000</v>
      </c>
      <c r="H8" s="24">
        <f t="shared" si="2"/>
        <v>240000</v>
      </c>
      <c r="I8" s="24">
        <f t="shared" si="3"/>
        <v>1440000</v>
      </c>
      <c r="J8" s="24">
        <f t="shared" si="4"/>
        <v>3</v>
      </c>
    </row>
    <row r="10" spans="1:10" ht="15" customHeight="1" x14ac:dyDescent="0.3">
      <c r="A10" s="25" t="s">
        <v>64</v>
      </c>
      <c r="B10" s="25"/>
      <c r="C10" s="25"/>
      <c r="D10" s="25"/>
      <c r="F10" s="41" t="s">
        <v>77</v>
      </c>
      <c r="G10" s="31" t="s">
        <v>61</v>
      </c>
      <c r="H10" s="31" t="s">
        <v>62</v>
      </c>
      <c r="I10" s="31" t="s">
        <v>65</v>
      </c>
    </row>
    <row r="11" spans="1:10" ht="15" x14ac:dyDescent="0.3">
      <c r="A11" s="25" t="s">
        <v>66</v>
      </c>
      <c r="B11" s="25"/>
      <c r="C11" s="25"/>
      <c r="D11" s="25"/>
      <c r="F11" s="42"/>
      <c r="G11" s="26">
        <f>SUM(G4:G8)</f>
        <v>9000000</v>
      </c>
      <c r="H11" s="26">
        <f>SUM(H4:H8)</f>
        <v>1800000</v>
      </c>
      <c r="I11" s="34">
        <f>SUM(I4:I8)</f>
        <v>10800000</v>
      </c>
    </row>
    <row r="12" spans="1:10" x14ac:dyDescent="0.3">
      <c r="A12" s="25" t="s">
        <v>67</v>
      </c>
      <c r="B12" s="25"/>
      <c r="C12" s="25"/>
      <c r="D12" s="25"/>
    </row>
    <row r="13" spans="1:10" x14ac:dyDescent="0.3">
      <c r="A13" s="25" t="s">
        <v>68</v>
      </c>
      <c r="B13" s="25"/>
      <c r="C13" s="25"/>
      <c r="D13" s="25"/>
    </row>
    <row r="14" spans="1:10" x14ac:dyDescent="0.3">
      <c r="A14" s="25" t="s">
        <v>69</v>
      </c>
      <c r="B14" s="25"/>
      <c r="C14" s="25"/>
      <c r="D14" s="25"/>
    </row>
    <row r="15" spans="1:10" x14ac:dyDescent="0.3">
      <c r="A15" s="25" t="s">
        <v>70</v>
      </c>
      <c r="B15" s="25"/>
      <c r="C15" s="25"/>
      <c r="D15" s="25"/>
    </row>
    <row r="16" spans="1:10" x14ac:dyDescent="0.3">
      <c r="A16" s="25" t="s">
        <v>71</v>
      </c>
      <c r="B16" s="25"/>
      <c r="C16" s="25"/>
      <c r="D16" s="25"/>
    </row>
    <row r="17" spans="1:5" x14ac:dyDescent="0.3">
      <c r="A17" s="25" t="s">
        <v>72</v>
      </c>
      <c r="B17" s="25"/>
      <c r="C17" s="25"/>
      <c r="D17" s="25"/>
    </row>
    <row r="18" spans="1:5" x14ac:dyDescent="0.3">
      <c r="B18" s="28" t="s">
        <v>73</v>
      </c>
      <c r="C18" s="29"/>
      <c r="D18" s="30"/>
      <c r="E18" s="27">
        <f>A8-A4+1</f>
        <v>5</v>
      </c>
    </row>
    <row r="19" spans="1:5" x14ac:dyDescent="0.3">
      <c r="B19" s="28" t="s">
        <v>74</v>
      </c>
      <c r="C19" s="29"/>
      <c r="D19" s="30"/>
      <c r="E19" s="39">
        <f>MAX(G4:G8)</f>
        <v>3150000</v>
      </c>
    </row>
    <row r="20" spans="1:5" x14ac:dyDescent="0.3">
      <c r="B20" s="28" t="s">
        <v>75</v>
      </c>
      <c r="C20" s="29"/>
      <c r="D20" s="30"/>
      <c r="E20" s="39">
        <f>MIN(G4:G8)</f>
        <v>750000</v>
      </c>
    </row>
    <row r="21" spans="1:5" x14ac:dyDescent="0.3">
      <c r="B21" s="28" t="s">
        <v>76</v>
      </c>
      <c r="C21" s="29"/>
      <c r="D21" s="30"/>
      <c r="E21" s="27">
        <f>I11/5</f>
        <v>2160000</v>
      </c>
    </row>
    <row r="22" spans="1:5" x14ac:dyDescent="0.3">
      <c r="B22" s="28" t="s">
        <v>84</v>
      </c>
      <c r="C22" s="29"/>
      <c r="D22" s="30"/>
      <c r="E22" s="27">
        <f>SMALL(I4:I8,2)</f>
        <v>1080000</v>
      </c>
    </row>
    <row r="23" spans="1:5" x14ac:dyDescent="0.3">
      <c r="B23" s="28" t="s">
        <v>85</v>
      </c>
      <c r="C23" s="29"/>
      <c r="D23" s="30"/>
      <c r="E23" s="27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G3" sqref="G3"/>
    </sheetView>
  </sheetViews>
  <sheetFormatPr defaultColWidth="9.1796875" defaultRowHeight="12.5" x14ac:dyDescent="0.25"/>
  <cols>
    <col min="1" max="1" width="9.1796875" style="1" customWidth="1"/>
    <col min="2" max="2" width="13.54296875" style="1" customWidth="1"/>
    <col min="3" max="3" width="10.26953125" style="1" customWidth="1"/>
    <col min="4" max="5" width="13.54296875" style="1" customWidth="1"/>
    <col min="6" max="6" width="13.7265625" style="1" customWidth="1"/>
    <col min="7" max="16384" width="9.1796875" style="1"/>
  </cols>
  <sheetData>
    <row r="1" spans="1:7" ht="23" x14ac:dyDescent="0.5">
      <c r="A1" s="43" t="s">
        <v>6</v>
      </c>
      <c r="B1" s="43"/>
      <c r="C1" s="43"/>
      <c r="D1" s="43"/>
      <c r="E1" s="43"/>
      <c r="F1" s="43"/>
      <c r="G1" s="43"/>
    </row>
    <row r="2" spans="1:7" ht="25" x14ac:dyDescent="0.25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ht="13" x14ac:dyDescent="0.3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33" t="str">
        <f t="shared" ref="E3:E9" si="0">MID(B3,2,6)*1&amp;" chai"</f>
        <v>21250 chai</v>
      </c>
      <c r="F3" s="36">
        <f>MID(B3,2,6)*1/20</f>
        <v>1062.5</v>
      </c>
      <c r="G3" s="35" t="str">
        <f>RIGHT(MID(B3,2,6)*1/20,1)</f>
        <v>5</v>
      </c>
    </row>
    <row r="4" spans="1:7" x14ac:dyDescent="0.25">
      <c r="A4" s="4">
        <v>2</v>
      </c>
      <c r="B4" s="2" t="s">
        <v>11</v>
      </c>
      <c r="C4" s="12" t="str">
        <f t="shared" ref="C4:C9" si="1">LEFT(B4,1)</f>
        <v>C</v>
      </c>
      <c r="D4" s="13" t="str">
        <f t="shared" ref="D4:D9" si="2">MID(B4,2,1)</f>
        <v>1</v>
      </c>
      <c r="E4" s="33" t="str">
        <f t="shared" si="0"/>
        <v>1810 chai</v>
      </c>
      <c r="F4" s="36">
        <f t="shared" ref="F4:F9" si="3">MID(B4,2,6)*1/20</f>
        <v>90.5</v>
      </c>
      <c r="G4" s="35" t="str">
        <f t="shared" ref="G4:G9" si="4">RIGHT(MID(B4,2,6)*1/20,1)</f>
        <v>5</v>
      </c>
    </row>
    <row r="5" spans="1:7" x14ac:dyDescent="0.25">
      <c r="A5" s="4">
        <v>3</v>
      </c>
      <c r="B5" s="2" t="s">
        <v>12</v>
      </c>
      <c r="C5" s="12" t="str">
        <f t="shared" si="1"/>
        <v>M</v>
      </c>
      <c r="D5" s="13" t="str">
        <f t="shared" si="2"/>
        <v>1</v>
      </c>
      <c r="E5" s="33" t="str">
        <f t="shared" si="0"/>
        <v>11680 chai</v>
      </c>
      <c r="F5" s="36">
        <f t="shared" si="3"/>
        <v>584</v>
      </c>
      <c r="G5" s="35" t="str">
        <f t="shared" si="4"/>
        <v>4</v>
      </c>
    </row>
    <row r="6" spans="1:7" x14ac:dyDescent="0.25">
      <c r="A6" s="4">
        <v>4</v>
      </c>
      <c r="B6" s="2" t="s">
        <v>13</v>
      </c>
      <c r="C6" s="12" t="str">
        <f t="shared" si="1"/>
        <v>N</v>
      </c>
      <c r="D6" s="13" t="str">
        <f t="shared" si="2"/>
        <v>1</v>
      </c>
      <c r="E6" s="33" t="str">
        <f t="shared" si="0"/>
        <v>11500 chai</v>
      </c>
      <c r="F6" s="36">
        <f t="shared" si="3"/>
        <v>575</v>
      </c>
      <c r="G6" s="35" t="str">
        <f t="shared" si="4"/>
        <v>5</v>
      </c>
    </row>
    <row r="7" spans="1:7" x14ac:dyDescent="0.25">
      <c r="A7" s="4">
        <v>5</v>
      </c>
      <c r="B7" s="2" t="s">
        <v>14</v>
      </c>
      <c r="C7" s="12" t="str">
        <f t="shared" si="1"/>
        <v>C</v>
      </c>
      <c r="D7" s="13" t="str">
        <f t="shared" si="2"/>
        <v>2</v>
      </c>
      <c r="E7" s="33" t="str">
        <f t="shared" si="0"/>
        <v>28000 chai</v>
      </c>
      <c r="F7" s="36">
        <f t="shared" si="3"/>
        <v>1400</v>
      </c>
      <c r="G7" s="35" t="str">
        <f t="shared" si="4"/>
        <v>0</v>
      </c>
    </row>
    <row r="8" spans="1:7" x14ac:dyDescent="0.25">
      <c r="A8" s="4">
        <v>6</v>
      </c>
      <c r="B8" s="2" t="s">
        <v>15</v>
      </c>
      <c r="C8" s="12" t="str">
        <f t="shared" si="1"/>
        <v>M</v>
      </c>
      <c r="D8" s="13" t="str">
        <f t="shared" si="2"/>
        <v>2</v>
      </c>
      <c r="E8" s="33" t="str">
        <f t="shared" si="0"/>
        <v>27585 chai</v>
      </c>
      <c r="F8" s="36">
        <f t="shared" si="3"/>
        <v>1379.25</v>
      </c>
      <c r="G8" s="35" t="str">
        <f t="shared" si="4"/>
        <v>5</v>
      </c>
    </row>
    <row r="9" spans="1:7" x14ac:dyDescent="0.25">
      <c r="A9" s="4">
        <v>7</v>
      </c>
      <c r="B9" s="2" t="s">
        <v>16</v>
      </c>
      <c r="C9" s="12" t="str">
        <f t="shared" si="1"/>
        <v>C</v>
      </c>
      <c r="D9" s="13" t="str">
        <f t="shared" si="2"/>
        <v>5</v>
      </c>
      <c r="E9" s="33" t="str">
        <f t="shared" si="0"/>
        <v>5895 chai</v>
      </c>
      <c r="F9" s="36">
        <f t="shared" si="3"/>
        <v>294.75</v>
      </c>
      <c r="G9" s="35" t="str">
        <f t="shared" si="4"/>
        <v>5</v>
      </c>
    </row>
    <row r="12" spans="1:7" ht="13" x14ac:dyDescent="0.3">
      <c r="A12" s="1" t="s">
        <v>46</v>
      </c>
    </row>
    <row r="13" spans="1:7" ht="13" x14ac:dyDescent="0.3">
      <c r="A13" s="1" t="s">
        <v>47</v>
      </c>
    </row>
    <row r="14" spans="1:7" ht="13" x14ac:dyDescent="0.3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H4" sqref="H4:H12"/>
    </sheetView>
  </sheetViews>
  <sheetFormatPr defaultColWidth="9.1796875" defaultRowHeight="12.5" x14ac:dyDescent="0.25"/>
  <cols>
    <col min="1" max="1" width="9.1796875" style="1" customWidth="1"/>
    <col min="2" max="2" width="17.54296875" style="1" customWidth="1"/>
    <col min="3" max="3" width="9.1796875" style="1" customWidth="1"/>
    <col min="4" max="4" width="25.81640625" style="1" customWidth="1"/>
    <col min="5" max="5" width="12.54296875" style="1" customWidth="1"/>
    <col min="6" max="6" width="9.1796875" style="1" customWidth="1"/>
    <col min="7" max="7" width="11" style="1" customWidth="1"/>
    <col min="8" max="8" width="9.1796875" style="1" customWidth="1"/>
    <col min="9" max="9" width="15.7265625" style="1" bestFit="1" customWidth="1"/>
    <col min="10" max="16384" width="9.1796875" style="1"/>
  </cols>
  <sheetData>
    <row r="1" spans="1:8" ht="23" x14ac:dyDescent="0.5">
      <c r="A1" s="46" t="s">
        <v>20</v>
      </c>
      <c r="B1" s="46"/>
      <c r="C1" s="46"/>
      <c r="D1" s="46"/>
      <c r="E1" s="46"/>
      <c r="F1" s="46"/>
      <c r="G1" s="46"/>
      <c r="H1" s="46"/>
    </row>
    <row r="2" spans="1:8" x14ac:dyDescent="0.25">
      <c r="A2" s="44" t="s">
        <v>0</v>
      </c>
      <c r="B2" s="44" t="s">
        <v>21</v>
      </c>
      <c r="C2" s="44" t="s">
        <v>22</v>
      </c>
      <c r="D2" s="44" t="s">
        <v>23</v>
      </c>
      <c r="E2" s="47" t="s">
        <v>24</v>
      </c>
      <c r="F2" s="48"/>
      <c r="G2" s="44" t="s">
        <v>27</v>
      </c>
      <c r="H2" s="44" t="s">
        <v>28</v>
      </c>
    </row>
    <row r="3" spans="1:8" x14ac:dyDescent="0.25">
      <c r="A3" s="45"/>
      <c r="B3" s="45"/>
      <c r="C3" s="45"/>
      <c r="D3" s="45"/>
      <c r="E3" s="8" t="s">
        <v>25</v>
      </c>
      <c r="F3" s="8" t="s">
        <v>26</v>
      </c>
      <c r="G3" s="45"/>
      <c r="H3" s="45"/>
    </row>
    <row r="4" spans="1:8" x14ac:dyDescent="0.25">
      <c r="A4" s="4">
        <v>1</v>
      </c>
      <c r="B4" s="2" t="s">
        <v>29</v>
      </c>
      <c r="C4" s="4" t="s">
        <v>2</v>
      </c>
      <c r="D4" s="2" t="s">
        <v>38</v>
      </c>
      <c r="E4" s="7">
        <v>0.29166666666666669</v>
      </c>
      <c r="F4" s="7">
        <v>0.42386574074074074</v>
      </c>
      <c r="G4" s="37">
        <f>F4-E4</f>
        <v>0.13219907407407405</v>
      </c>
      <c r="H4" s="11">
        <f>RANK(G4,$G$4:$G$12,0)</f>
        <v>3</v>
      </c>
    </row>
    <row r="5" spans="1:8" x14ac:dyDescent="0.25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37">
        <f t="shared" ref="G5:G12" si="0">F5-E5</f>
        <v>0.13082175925925921</v>
      </c>
      <c r="H5" s="11">
        <f t="shared" ref="H5:H12" si="1">RANK(G5,$G$4:$G$12,0)</f>
        <v>4</v>
      </c>
    </row>
    <row r="6" spans="1:8" x14ac:dyDescent="0.25">
      <c r="A6" s="4">
        <v>3</v>
      </c>
      <c r="B6" s="2" t="s">
        <v>31</v>
      </c>
      <c r="C6" s="4" t="s">
        <v>4</v>
      </c>
      <c r="D6" s="2" t="s">
        <v>39</v>
      </c>
      <c r="E6" s="7">
        <v>0.29166666666666669</v>
      </c>
      <c r="F6" s="7">
        <v>0.43200231481481483</v>
      </c>
      <c r="G6" s="37">
        <f t="shared" si="0"/>
        <v>0.14033564814814814</v>
      </c>
      <c r="H6" s="11">
        <f t="shared" si="1"/>
        <v>1</v>
      </c>
    </row>
    <row r="7" spans="1:8" x14ac:dyDescent="0.25">
      <c r="A7" s="4">
        <v>4</v>
      </c>
      <c r="B7" s="2" t="s">
        <v>37</v>
      </c>
      <c r="C7" s="4" t="s">
        <v>2</v>
      </c>
      <c r="D7" s="2" t="s">
        <v>38</v>
      </c>
      <c r="E7" s="7">
        <v>0.29166666666666669</v>
      </c>
      <c r="F7" s="7">
        <v>0.41554398148148147</v>
      </c>
      <c r="G7" s="37">
        <f t="shared" si="0"/>
        <v>0.12387731481481479</v>
      </c>
      <c r="H7" s="11">
        <f t="shared" si="1"/>
        <v>5</v>
      </c>
    </row>
    <row r="8" spans="1:8" x14ac:dyDescent="0.25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37">
        <f t="shared" si="0"/>
        <v>0.11708333333333332</v>
      </c>
      <c r="H8" s="11">
        <f t="shared" si="1"/>
        <v>9</v>
      </c>
    </row>
    <row r="9" spans="1:8" x14ac:dyDescent="0.25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37">
        <f t="shared" si="0"/>
        <v>0.11749999999999999</v>
      </c>
      <c r="H9" s="11">
        <f t="shared" si="1"/>
        <v>8</v>
      </c>
    </row>
    <row r="10" spans="1:8" x14ac:dyDescent="0.25">
      <c r="A10" s="4">
        <v>7</v>
      </c>
      <c r="B10" s="2" t="s">
        <v>34</v>
      </c>
      <c r="C10" s="4" t="s">
        <v>4</v>
      </c>
      <c r="D10" s="2" t="s">
        <v>39</v>
      </c>
      <c r="E10" s="7">
        <v>0.2986111111111111</v>
      </c>
      <c r="F10" s="7">
        <v>0.4314351851851852</v>
      </c>
      <c r="G10" s="37">
        <f t="shared" si="0"/>
        <v>0.13282407407407409</v>
      </c>
      <c r="H10" s="11">
        <f t="shared" si="1"/>
        <v>2</v>
      </c>
    </row>
    <row r="11" spans="1:8" x14ac:dyDescent="0.25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37">
        <f t="shared" si="0"/>
        <v>0.12167824074074074</v>
      </c>
      <c r="H11" s="11">
        <f t="shared" si="1"/>
        <v>6</v>
      </c>
    </row>
    <row r="12" spans="1:8" x14ac:dyDescent="0.25">
      <c r="A12" s="4">
        <v>9</v>
      </c>
      <c r="B12" s="2" t="s">
        <v>36</v>
      </c>
      <c r="C12" s="4" t="s">
        <v>3</v>
      </c>
      <c r="D12" s="2" t="s">
        <v>40</v>
      </c>
      <c r="E12" s="7">
        <v>0.2986111111111111</v>
      </c>
      <c r="F12" s="7">
        <v>0.41927083333333331</v>
      </c>
      <c r="G12" s="37">
        <f t="shared" si="0"/>
        <v>0.12065972222222221</v>
      </c>
      <c r="H12" s="11">
        <f t="shared" si="1"/>
        <v>7</v>
      </c>
    </row>
    <row r="14" spans="1:8" x14ac:dyDescent="0.25">
      <c r="A14" s="1" t="s">
        <v>1</v>
      </c>
      <c r="D14" s="1" t="s">
        <v>41</v>
      </c>
    </row>
    <row r="15" spans="1:8" x14ac:dyDescent="0.25">
      <c r="A15" s="9" t="s">
        <v>22</v>
      </c>
      <c r="B15" s="9" t="s">
        <v>23</v>
      </c>
      <c r="D15" s="9"/>
      <c r="E15" s="9" t="s">
        <v>43</v>
      </c>
    </row>
    <row r="16" spans="1:8" x14ac:dyDescent="0.25">
      <c r="A16" s="4" t="s">
        <v>2</v>
      </c>
      <c r="B16" s="2" t="s">
        <v>38</v>
      </c>
      <c r="D16" s="10" t="s">
        <v>50</v>
      </c>
      <c r="E16" s="38">
        <f>SUM(G4:G12)</f>
        <v>1.1369791666666664</v>
      </c>
    </row>
    <row r="17" spans="1:5" x14ac:dyDescent="0.25">
      <c r="A17" s="4" t="s">
        <v>4</v>
      </c>
      <c r="B17" s="2" t="s">
        <v>39</v>
      </c>
      <c r="D17" s="10" t="s">
        <v>44</v>
      </c>
      <c r="E17" s="11">
        <f>A12-A4+1</f>
        <v>9</v>
      </c>
    </row>
    <row r="18" spans="1:5" x14ac:dyDescent="0.25">
      <c r="A18" s="4" t="s">
        <v>3</v>
      </c>
      <c r="B18" s="2" t="s">
        <v>40</v>
      </c>
      <c r="D18" s="10" t="s">
        <v>42</v>
      </c>
      <c r="E18" s="38">
        <f>AVERAGE(G4:G11)</f>
        <v>0.12703993055555551</v>
      </c>
    </row>
    <row r="20" spans="1:5" x14ac:dyDescent="0.25">
      <c r="A20" s="1" t="s">
        <v>53</v>
      </c>
    </row>
    <row r="21" spans="1:5" x14ac:dyDescent="0.25">
      <c r="A21" s="1" t="s">
        <v>52</v>
      </c>
    </row>
    <row r="22" spans="1:5" ht="13" x14ac:dyDescent="0.3">
      <c r="A22" s="1" t="s">
        <v>48</v>
      </c>
    </row>
    <row r="23" spans="1:5" ht="13" x14ac:dyDescent="0.3">
      <c r="A23" s="1" t="s">
        <v>51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TranThiThanhNga</cp:lastModifiedBy>
  <dcterms:created xsi:type="dcterms:W3CDTF">2008-06-05T12:20:35Z</dcterms:created>
  <dcterms:modified xsi:type="dcterms:W3CDTF">2023-09-15T07:08:26Z</dcterms:modified>
</cp:coreProperties>
</file>