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ThiThanhNga\Desktop\"/>
    </mc:Choice>
  </mc:AlternateContent>
  <xr:revisionPtr revIDLastSave="0" documentId="13_ncr:1_{DE0106DF-77B7-45A8-B58B-26186392BCA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C10" i="2" l="1"/>
  <c r="D10" i="2"/>
  <c r="E10" i="2"/>
  <c r="F10" i="2"/>
  <c r="H10" i="2" s="1"/>
  <c r="C4" i="2"/>
  <c r="D4" i="2"/>
  <c r="E4" i="2"/>
  <c r="F4" i="2"/>
  <c r="H4" i="2" s="1"/>
  <c r="C6" i="2"/>
  <c r="D6" i="2"/>
  <c r="E6" i="2"/>
  <c r="F6" i="2"/>
  <c r="H6" i="2" s="1"/>
  <c r="C7" i="2"/>
  <c r="D7" i="2"/>
  <c r="E7" i="2"/>
  <c r="F7" i="2"/>
  <c r="H7" i="2" s="1"/>
  <c r="C9" i="2"/>
  <c r="D9" i="2"/>
  <c r="E9" i="2"/>
  <c r="F9" i="2"/>
  <c r="H9" i="2" s="1"/>
  <c r="C8" i="2"/>
  <c r="D8" i="2"/>
  <c r="E8" i="2"/>
  <c r="F8" i="2"/>
  <c r="H8" i="2" s="1"/>
  <c r="C11" i="2"/>
  <c r="D11" i="2"/>
  <c r="E11" i="2"/>
  <c r="F11" i="2"/>
  <c r="H11" i="2" s="1"/>
  <c r="C12" i="2"/>
  <c r="D12" i="2"/>
  <c r="E12" i="2"/>
  <c r="F12" i="2"/>
  <c r="H12" i="2" s="1"/>
  <c r="C5" i="2"/>
  <c r="D5" i="2"/>
  <c r="E5" i="2"/>
  <c r="F5" i="2"/>
  <c r="H5" i="2" s="1"/>
  <c r="G9" i="3"/>
  <c r="I9" i="3" s="1"/>
  <c r="G11" i="3"/>
  <c r="I11" i="3" s="1"/>
  <c r="G10" i="3"/>
  <c r="I10" i="3" s="1"/>
  <c r="G5" i="3"/>
  <c r="I5" i="3" s="1"/>
  <c r="G4" i="3"/>
  <c r="G12" i="3" s="1"/>
  <c r="G7" i="3"/>
  <c r="I7" i="3" s="1"/>
  <c r="G6" i="3"/>
  <c r="I6" i="3" s="1"/>
  <c r="G8" i="3"/>
  <c r="I8" i="3" s="1"/>
  <c r="I4" i="1"/>
  <c r="I5" i="1"/>
  <c r="I6" i="1"/>
  <c r="I7" i="1"/>
  <c r="I8" i="1"/>
  <c r="I9" i="1"/>
  <c r="I10" i="1"/>
  <c r="I3" i="1"/>
  <c r="E9" i="3"/>
  <c r="E11" i="3"/>
  <c r="E10" i="3"/>
  <c r="E5" i="3"/>
  <c r="E4" i="3"/>
  <c r="E7" i="3"/>
  <c r="E6" i="3"/>
  <c r="E8" i="3"/>
  <c r="D9" i="3"/>
  <c r="D11" i="3"/>
  <c r="D10" i="3"/>
  <c r="D5" i="3"/>
  <c r="D4" i="3"/>
  <c r="D7" i="3"/>
  <c r="D6" i="3"/>
  <c r="D8" i="3"/>
  <c r="C9" i="3"/>
  <c r="C11" i="3"/>
  <c r="C10" i="3"/>
  <c r="C5" i="3"/>
  <c r="C4" i="3"/>
  <c r="C7" i="3"/>
  <c r="C6" i="3"/>
  <c r="C8" i="3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I4" i="3" l="1"/>
  <c r="H13" i="2"/>
  <c r="I12" i="3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<sst xmlns="http://schemas.openxmlformats.org/spreadsheetml/2006/main" count="501" uniqueCount="70">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</sst>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9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9" fillId="0" borderId="1" xfId="0" applyFont="1" applyBorder="1"/>
    <xf numFmtId="0" fontId="1" fillId="0" borderId="1" xfId="0" applyFont="1" applyBorder="1"/>
    <xf numFmtId="164" fontId="9" fillId="0" borderId="1" xfId="0" applyNumberFormat="1" applyFont="1" applyBorder="1"/>
    <xf numFmtId="0" fontId="3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left"/>
    </xf>
    <xf numFmtId="0" fontId="13" fillId="0" borderId="1" xfId="0" applyFont="1" applyBorder="1"/>
    <xf numFmtId="0" fontId="34" fillId="0" borderId="1" xfId="0" applyFont="1" applyBorder="1"/>
    <xf numFmtId="14" fontId="1" fillId="0" borderId="1" xfId="0" applyNumberFormat="1" applyFont="1" applyBorder="1"/>
    <xf numFmtId="0" fontId="14" fillId="0" borderId="1" xfId="0" applyFont="1" applyBorder="1"/>
    <xf numFmtId="0" fontId="24" fillId="0" borderId="1" xfId="0" applyFont="1" applyBorder="1"/>
    <xf numFmtId="0" fontId="3" fillId="0" borderId="1" xfId="0" applyFont="1" applyBorder="1"/>
    <xf numFmtId="0" fontId="20" fillId="0" borderId="1" xfId="0" applyFont="1" applyBorder="1"/>
    <xf numFmtId="0" fontId="31" fillId="0" borderId="1" xfId="0" applyFont="1" applyBorder="1"/>
    <xf numFmtId="0" fontId="35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9" fillId="0" borderId="1" xfId="0" applyNumberFormat="1" applyFont="1" applyBorder="1"/>
    <xf numFmtId="3" fontId="16" fillId="0" borderId="1" xfId="0" applyNumberFormat="1" applyFont="1" applyBorder="1"/>
    <xf numFmtId="3" fontId="16" fillId="0" borderId="0" xfId="0" applyNumberFormat="1" applyFont="1"/>
    <xf numFmtId="3" fontId="21" fillId="0" borderId="1" xfId="0" applyNumberFormat="1" applyFont="1" applyBorder="1"/>
    <xf numFmtId="0" fontId="2" fillId="0" borderId="1" xfId="0" applyFont="1" applyBorder="1"/>
    <xf numFmtId="164" fontId="9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A2" sqref="A2"/>
    </sheetView>
  </sheetViews>
  <sheetFormatPr defaultColWidth="9.1796875" defaultRowHeight="22" customHeight="1" x14ac:dyDescent="0.25"/>
  <cols>
    <col min="1" max="1" width="8.26953125" style="1" customWidth="1"/>
    <col min="2" max="2" width="10" style="12" customWidth="1"/>
    <col min="3" max="3" width="13.90625" style="12" customWidth="1"/>
    <col min="4" max="4" width="11.453125" style="12" customWidth="1"/>
    <col min="5" max="5" width="12.453125" style="12" customWidth="1"/>
    <col min="6" max="6" width="10.81640625" style="1" bestFit="1" customWidth="1"/>
    <col min="7" max="16384" width="9.1796875" style="1"/>
  </cols>
  <sheetData>
    <row r="1" spans="1:256" ht="22" customHeight="1" x14ac:dyDescent="0.5">
      <c r="A1" s="44" t="s">
        <v>0</v>
      </c>
      <c r="B1" s="45"/>
      <c r="C1" s="45"/>
      <c r="D1" s="45"/>
      <c r="E1" s="45"/>
      <c r="F1" s="45"/>
      <c r="G1" s="45"/>
      <c r="H1" s="46"/>
      <c r="I1" s="7"/>
    </row>
    <row r="2" spans="1:256" ht="22" customHeight="1" x14ac:dyDescent="0.25">
      <c r="A2" s="10" t="s">
        <v>1</v>
      </c>
      <c r="B2" s="10" t="s">
        <v>2</v>
      </c>
      <c r="C2" s="10" t="s">
        <v>14</v>
      </c>
      <c r="D2" s="10" t="s">
        <v>3</v>
      </c>
      <c r="E2" s="10" t="s">
        <v>42</v>
      </c>
      <c r="F2" s="10" t="s">
        <v>4</v>
      </c>
      <c r="G2" s="10" t="s">
        <v>5</v>
      </c>
      <c r="H2" s="10" t="s">
        <v>6</v>
      </c>
      <c r="I2" s="10" t="s">
        <v>65</v>
      </c>
    </row>
    <row r="3" spans="1:256" ht="22" customHeight="1" x14ac:dyDescent="0.25">
      <c r="A3" s="9">
        <v>3</v>
      </c>
      <c r="B3" s="17" t="s">
        <v>8</v>
      </c>
      <c r="C3" s="11" t="str">
        <f t="shared" ref="C3:C9" si="0">LEFT(B3,2)</f>
        <v>CL</v>
      </c>
      <c r="D3" s="15" t="str">
        <f t="shared" ref="D3:D9" si="1">"khu vực - "&amp;RIGHT(B3,1)</f>
        <v>khu vực - 3</v>
      </c>
      <c r="E3" s="16" t="str">
        <f t="shared" ref="E3:E9" si="2">"ngành "&amp;MID(B3,3,1)</f>
        <v>ngành C</v>
      </c>
      <c r="F3" s="7">
        <v>4.5</v>
      </c>
      <c r="G3" s="7">
        <v>4</v>
      </c>
      <c r="H3" s="19">
        <v>5</v>
      </c>
      <c r="I3" s="35">
        <f t="shared" ref="I3:I10" si="3">(F3+G3+H3)/3</f>
        <v>4.5</v>
      </c>
    </row>
    <row r="4" spans="1:256" ht="22" customHeight="1" x14ac:dyDescent="0.25">
      <c r="A4" s="9">
        <v>4</v>
      </c>
      <c r="B4" s="17" t="s">
        <v>9</v>
      </c>
      <c r="C4" s="11" t="str">
        <f t="shared" si="0"/>
        <v>HS</v>
      </c>
      <c r="D4" s="15" t="str">
        <f t="shared" si="1"/>
        <v>khu vực - 2</v>
      </c>
      <c r="E4" s="16" t="str">
        <f t="shared" si="2"/>
        <v>ngành B</v>
      </c>
      <c r="F4" s="7">
        <v>6</v>
      </c>
      <c r="G4" s="7">
        <v>8.5</v>
      </c>
      <c r="H4" s="19">
        <v>5.5</v>
      </c>
      <c r="I4" s="35">
        <f t="shared" si="3"/>
        <v>6.666666666666667</v>
      </c>
    </row>
    <row r="5" spans="1:256" ht="22" customHeight="1" x14ac:dyDescent="0.25">
      <c r="A5" s="9">
        <v>8</v>
      </c>
      <c r="B5" s="17" t="s">
        <v>13</v>
      </c>
      <c r="C5" s="11" t="str">
        <f t="shared" si="0"/>
        <v>CL</v>
      </c>
      <c r="D5" s="15" t="str">
        <f t="shared" si="1"/>
        <v>khu vực - 2</v>
      </c>
      <c r="E5" s="16" t="str">
        <f t="shared" si="2"/>
        <v>ngành C</v>
      </c>
      <c r="F5" s="7">
        <v>6.5</v>
      </c>
      <c r="G5" s="7">
        <v>5.5</v>
      </c>
      <c r="H5" s="19">
        <v>3</v>
      </c>
      <c r="I5" s="35">
        <f t="shared" si="3"/>
        <v>5</v>
      </c>
    </row>
    <row r="6" spans="1:256" ht="22" customHeight="1" x14ac:dyDescent="0.25">
      <c r="A6" s="9">
        <v>6</v>
      </c>
      <c r="B6" s="17" t="s">
        <v>11</v>
      </c>
      <c r="C6" s="11" t="str">
        <f t="shared" si="0"/>
        <v>BD</v>
      </c>
      <c r="D6" s="15" t="str">
        <f t="shared" si="1"/>
        <v>khu vực - 3</v>
      </c>
      <c r="E6" s="16" t="str">
        <f t="shared" si="2"/>
        <v>ngành B</v>
      </c>
      <c r="F6" s="7">
        <v>6.5</v>
      </c>
      <c r="G6" s="7">
        <v>6.5</v>
      </c>
      <c r="H6" s="19">
        <v>5.5</v>
      </c>
      <c r="I6" s="35">
        <f t="shared" si="3"/>
        <v>6.166666666666667</v>
      </c>
    </row>
    <row r="7" spans="1:256" ht="22" customHeight="1" x14ac:dyDescent="0.25">
      <c r="A7" s="9">
        <v>2</v>
      </c>
      <c r="B7" s="17" t="s">
        <v>7</v>
      </c>
      <c r="C7" s="11" t="str">
        <f t="shared" si="0"/>
        <v>HS</v>
      </c>
      <c r="D7" s="15" t="str">
        <f t="shared" si="1"/>
        <v>khu vực - 3</v>
      </c>
      <c r="E7" s="16" t="str">
        <f t="shared" si="2"/>
        <v>ngành A</v>
      </c>
      <c r="F7" s="7">
        <v>6.5</v>
      </c>
      <c r="G7" s="7">
        <v>7</v>
      </c>
      <c r="H7" s="19">
        <v>6.5</v>
      </c>
      <c r="I7" s="35">
        <f t="shared" si="3"/>
        <v>6.666666666666667</v>
      </c>
    </row>
    <row r="8" spans="1:256" ht="22" customHeight="1" x14ac:dyDescent="0.25">
      <c r="A8" s="9">
        <v>7</v>
      </c>
      <c r="B8" s="17" t="s">
        <v>12</v>
      </c>
      <c r="C8" s="11" t="str">
        <f t="shared" si="0"/>
        <v>HS</v>
      </c>
      <c r="D8" s="15" t="str">
        <f t="shared" si="1"/>
        <v>khu vực - 2</v>
      </c>
      <c r="E8" s="16" t="str">
        <f t="shared" si="2"/>
        <v>ngành A</v>
      </c>
      <c r="F8" s="7">
        <v>8</v>
      </c>
      <c r="G8" s="7">
        <v>7.5</v>
      </c>
      <c r="H8" s="19">
        <v>3</v>
      </c>
      <c r="I8" s="35">
        <f t="shared" si="3"/>
        <v>6.166666666666667</v>
      </c>
    </row>
    <row r="9" spans="1:256" ht="22" customHeight="1" x14ac:dyDescent="0.25">
      <c r="A9" s="9">
        <v>5</v>
      </c>
      <c r="B9" s="17" t="s">
        <v>10</v>
      </c>
      <c r="C9" s="11" t="str">
        <f t="shared" si="0"/>
        <v>CL</v>
      </c>
      <c r="D9" s="15" t="str">
        <f t="shared" si="1"/>
        <v>khu vực - 1</v>
      </c>
      <c r="E9" s="16" t="str">
        <f t="shared" si="2"/>
        <v>ngành B</v>
      </c>
      <c r="F9" s="7">
        <v>9</v>
      </c>
      <c r="G9" s="7">
        <v>5</v>
      </c>
      <c r="H9" s="19">
        <v>5.5</v>
      </c>
      <c r="I9" s="35">
        <f t="shared" si="3"/>
        <v>6.5</v>
      </c>
    </row>
    <row r="10" spans="1:256" ht="22" customHeight="1" x14ac:dyDescent="0.3">
      <c r="A10" s="9">
        <v>1</v>
      </c>
      <c r="B10" s="18" t="s">
        <v>15</v>
      </c>
      <c r="C10" s="11" t="str">
        <f>LEFT(B10,2)</f>
        <v>BD</v>
      </c>
      <c r="D10" s="15" t="str">
        <f>"khu vực - "&amp;RIGHT(B10,1)</f>
        <v>khu vực - 1</v>
      </c>
      <c r="E10" s="16" t="str">
        <f>"ngành "&amp;MID(B10,3,1)</f>
        <v>ngành A</v>
      </c>
      <c r="F10" s="7">
        <v>9</v>
      </c>
      <c r="G10" s="7">
        <v>7.5</v>
      </c>
      <c r="H10" s="19">
        <v>0</v>
      </c>
      <c r="I10" s="35">
        <f t="shared" si="3"/>
        <v>5.5</v>
      </c>
    </row>
    <row r="13" spans="1:256" ht="22" customHeight="1" x14ac:dyDescent="0.3">
      <c r="A13" s="5" t="s">
        <v>25</v>
      </c>
    </row>
    <row r="14" spans="1:256" ht="22" customHeight="1" x14ac:dyDescent="0.3">
      <c r="A14" s="1" t="s">
        <v>33</v>
      </c>
    </row>
    <row r="15" spans="1:256" ht="22" customHeight="1" x14ac:dyDescent="0.25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2" customHeight="1" x14ac:dyDescent="0.25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2" customHeight="1" x14ac:dyDescent="0.25">
      <c r="A17" s="3" t="s">
        <v>24</v>
      </c>
      <c r="B17" s="13"/>
      <c r="C17" s="13"/>
      <c r="D17" s="13"/>
      <c r="E17" s="13"/>
      <c r="F17" s="3"/>
      <c r="G17" s="3"/>
      <c r="H17" s="3"/>
      <c r="I17" s="2"/>
      <c r="J17" s="2"/>
    </row>
    <row r="18" spans="1:10" ht="22" customHeight="1" x14ac:dyDescent="0.25">
      <c r="A18" s="2" t="s">
        <v>31</v>
      </c>
      <c r="B18" s="14"/>
      <c r="C18" s="14"/>
      <c r="D18" s="14"/>
      <c r="E18" s="14"/>
      <c r="F18" s="2"/>
      <c r="G18" s="2"/>
      <c r="H18" s="2"/>
      <c r="I18" s="2"/>
      <c r="J18" s="2"/>
    </row>
    <row r="19" spans="1:10" ht="22" customHeight="1" x14ac:dyDescent="0.3">
      <c r="A19" s="3" t="s">
        <v>66</v>
      </c>
      <c r="B19" s="13"/>
      <c r="C19" s="13"/>
      <c r="D19" s="13"/>
      <c r="E19" s="13"/>
      <c r="F19" s="3"/>
      <c r="G19" s="3"/>
      <c r="H19" s="3"/>
      <c r="I19" s="2"/>
      <c r="J19" s="2"/>
    </row>
    <row r="20" spans="1:10" ht="22" customHeight="1" x14ac:dyDescent="0.25">
      <c r="A20" s="2"/>
      <c r="B20" s="14"/>
      <c r="C20" s="14"/>
      <c r="D20" s="14"/>
      <c r="E20" s="14"/>
      <c r="F20" s="2"/>
      <c r="G20" s="2"/>
      <c r="H20" s="2"/>
      <c r="I20" s="2"/>
      <c r="J20" s="2"/>
    </row>
    <row r="21" spans="1:10" ht="22" customHeight="1" x14ac:dyDescent="0.25">
      <c r="A21" s="2"/>
      <c r="B21" s="14"/>
      <c r="C21" s="14"/>
      <c r="D21" s="14"/>
      <c r="E21" s="14"/>
      <c r="F21" s="2"/>
      <c r="G21" s="2"/>
      <c r="H21" s="2"/>
      <c r="I21" s="2"/>
      <c r="J21" s="2"/>
    </row>
    <row r="22" spans="1:10" ht="22" customHeight="1" x14ac:dyDescent="0.25">
      <c r="A22" s="2"/>
      <c r="B22" s="14"/>
      <c r="C22" s="14"/>
      <c r="D22" s="14"/>
      <c r="E22" s="14"/>
      <c r="F22" s="2"/>
      <c r="G22" s="2"/>
      <c r="H22" s="2"/>
      <c r="I22" s="2"/>
      <c r="J22" s="2"/>
    </row>
    <row r="23" spans="1:10" ht="22" customHeight="1" x14ac:dyDescent="0.25">
      <c r="A23" s="2"/>
      <c r="B23" s="14"/>
      <c r="C23" s="14"/>
      <c r="D23" s="14"/>
      <c r="E23" s="14"/>
      <c r="F23" s="2"/>
      <c r="G23" s="2"/>
      <c r="H23" s="2"/>
      <c r="I23" s="2"/>
      <c r="J23" s="2"/>
    </row>
    <row r="24" spans="1:10" ht="22" customHeight="1" x14ac:dyDescent="0.25">
      <c r="A24" s="2"/>
      <c r="B24" s="14"/>
      <c r="C24" s="14"/>
      <c r="D24" s="14"/>
      <c r="E24" s="14"/>
      <c r="F24" s="2"/>
      <c r="G24" s="2"/>
      <c r="H24" s="2"/>
      <c r="I24" s="2"/>
      <c r="J24" s="2"/>
    </row>
    <row r="25" spans="1:10" ht="22" customHeight="1" x14ac:dyDescent="0.25">
      <c r="A25" s="2"/>
      <c r="B25" s="14"/>
      <c r="C25" s="14"/>
      <c r="D25" s="14"/>
      <c r="E25" s="14"/>
      <c r="F25" s="2"/>
      <c r="G25" s="2"/>
      <c r="H25" s="2"/>
      <c r="I25" s="2"/>
      <c r="J25" s="2"/>
    </row>
    <row r="26" spans="1:10" ht="22" customHeight="1" x14ac:dyDescent="0.25">
      <c r="A26" s="2"/>
      <c r="B26" s="14"/>
      <c r="C26" s="14"/>
      <c r="D26" s="14"/>
      <c r="E26" s="14"/>
      <c r="F26" s="2"/>
      <c r="G26" s="2"/>
      <c r="H26" s="2"/>
      <c r="I26" s="2"/>
      <c r="J26" s="2"/>
    </row>
    <row r="27" spans="1:10" ht="22" customHeight="1" x14ac:dyDescent="0.25">
      <c r="A27" s="2"/>
      <c r="B27" s="14"/>
      <c r="C27" s="14"/>
      <c r="D27" s="14"/>
      <c r="E27" s="14"/>
      <c r="F27" s="2"/>
      <c r="G27" s="2"/>
      <c r="H27" s="2"/>
      <c r="I27" s="2"/>
      <c r="J27" s="2"/>
    </row>
    <row r="28" spans="1:10" ht="22" customHeight="1" x14ac:dyDescent="0.25">
      <c r="A28" s="2"/>
      <c r="B28" s="14"/>
      <c r="C28" s="14"/>
      <c r="D28" s="14"/>
      <c r="E28" s="14"/>
      <c r="F28" s="2"/>
      <c r="G28" s="2"/>
      <c r="H28" s="2"/>
      <c r="I28" s="2"/>
      <c r="J28" s="2"/>
    </row>
    <row r="29" spans="1:10" ht="22" customHeight="1" x14ac:dyDescent="0.25">
      <c r="A29" s="2"/>
      <c r="B29" s="14"/>
      <c r="C29" s="14"/>
      <c r="D29" s="14"/>
      <c r="E29" s="14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H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3" sqref="A3:H12"/>
    </sheetView>
  </sheetViews>
  <sheetFormatPr defaultColWidth="9.1796875" defaultRowHeight="20.149999999999999" customHeight="1" x14ac:dyDescent="0.25"/>
  <cols>
    <col min="1" max="1" width="5.453125" style="1" customWidth="1"/>
    <col min="2" max="2" width="10.453125" style="43" customWidth="1"/>
    <col min="3" max="3" width="10.453125" style="12" customWidth="1"/>
    <col min="4" max="4" width="10.7265625" style="12" bestFit="1" customWidth="1"/>
    <col min="5" max="5" width="11.6328125" style="12" customWidth="1"/>
    <col min="6" max="6" width="9.1796875" style="1" customWidth="1"/>
    <col min="7" max="7" width="13.26953125" style="1" customWidth="1"/>
    <col min="8" max="8" width="13.81640625" style="1" customWidth="1"/>
    <col min="9" max="9" width="13.7265625" style="1" customWidth="1"/>
    <col min="10" max="16384" width="9.1796875" style="1"/>
  </cols>
  <sheetData>
    <row r="1" spans="1:10" ht="20.149999999999999" customHeight="1" x14ac:dyDescent="0.5">
      <c r="A1" s="47" t="s">
        <v>16</v>
      </c>
      <c r="B1" s="47"/>
      <c r="C1" s="47"/>
      <c r="D1" s="47"/>
      <c r="E1" s="47"/>
      <c r="F1" s="47"/>
      <c r="G1" s="47"/>
      <c r="H1" s="47"/>
      <c r="I1" s="47"/>
    </row>
    <row r="2" spans="1:10" ht="20.149999999999999" customHeight="1" x14ac:dyDescent="0.5">
      <c r="A2" s="21"/>
      <c r="B2" s="41"/>
      <c r="C2" s="30"/>
      <c r="D2" s="30"/>
      <c r="E2" s="30"/>
      <c r="F2" s="22" t="s">
        <v>39</v>
      </c>
      <c r="G2" s="21">
        <v>19280</v>
      </c>
      <c r="H2" s="21"/>
    </row>
    <row r="3" spans="1:10" ht="40.5" customHeight="1" x14ac:dyDescent="0.25">
      <c r="A3" s="10" t="s">
        <v>1</v>
      </c>
      <c r="B3" s="10" t="s">
        <v>17</v>
      </c>
      <c r="C3" s="29" t="s">
        <v>53</v>
      </c>
      <c r="D3" s="29" t="s">
        <v>52</v>
      </c>
      <c r="E3" s="29" t="s">
        <v>54</v>
      </c>
      <c r="F3" s="10" t="s">
        <v>18</v>
      </c>
      <c r="G3" s="10" t="s">
        <v>41</v>
      </c>
      <c r="H3" s="10" t="s">
        <v>40</v>
      </c>
    </row>
    <row r="4" spans="1:10" ht="20.149999999999999" customHeight="1" x14ac:dyDescent="0.25">
      <c r="A4" s="40">
        <v>2</v>
      </c>
      <c r="B4" s="20" t="s">
        <v>44</v>
      </c>
      <c r="C4" s="31" t="str">
        <f>LEFT(B4,2)</f>
        <v>CO</v>
      </c>
      <c r="D4" s="32" t="str">
        <f>MID(B4,3,1)</f>
        <v>C</v>
      </c>
      <c r="E4" s="33" t="str">
        <f>MID(B4,4,1)</f>
        <v>N</v>
      </c>
      <c r="F4" s="28">
        <f>MID(B4,5,4)*1</f>
        <v>140</v>
      </c>
      <c r="G4" s="7">
        <v>6000</v>
      </c>
      <c r="H4" s="36">
        <f>F4*G4</f>
        <v>840000</v>
      </c>
      <c r="I4" s="6"/>
      <c r="J4" s="6"/>
    </row>
    <row r="5" spans="1:10" ht="20.149999999999999" customHeight="1" x14ac:dyDescent="0.25">
      <c r="A5" s="40">
        <v>9</v>
      </c>
      <c r="B5" s="20" t="s">
        <v>51</v>
      </c>
      <c r="C5" s="31" t="str">
        <f>LEFT(B5,2)</f>
        <v>CO</v>
      </c>
      <c r="D5" s="32" t="str">
        <f>MID(B5,3,1)</f>
        <v>C</v>
      </c>
      <c r="E5" s="33" t="str">
        <f>MID(B5,4,1)</f>
        <v>N</v>
      </c>
      <c r="F5" s="28">
        <f>MID(B5,5,4)*1</f>
        <v>150</v>
      </c>
      <c r="G5" s="7">
        <v>8000</v>
      </c>
      <c r="H5" s="36">
        <f>F5*G5</f>
        <v>1200000</v>
      </c>
    </row>
    <row r="6" spans="1:10" ht="20.149999999999999" customHeight="1" x14ac:dyDescent="0.25">
      <c r="A6" s="40">
        <v>3</v>
      </c>
      <c r="B6" s="20" t="s">
        <v>45</v>
      </c>
      <c r="C6" s="31" t="str">
        <f>LEFT(B6,2)</f>
        <v>FA</v>
      </c>
      <c r="D6" s="32" t="str">
        <f>MID(B6,3,1)</f>
        <v>C</v>
      </c>
      <c r="E6" s="33" t="str">
        <f>MID(B6,4,1)</f>
        <v>N</v>
      </c>
      <c r="F6" s="28">
        <f>MID(B6,5,4)*1</f>
        <v>170</v>
      </c>
      <c r="G6" s="7">
        <v>7000</v>
      </c>
      <c r="H6" s="36">
        <f>F6*G6</f>
        <v>1190000</v>
      </c>
    </row>
    <row r="7" spans="1:10" ht="20.149999999999999" customHeight="1" x14ac:dyDescent="0.25">
      <c r="A7" s="40">
        <v>4</v>
      </c>
      <c r="B7" s="20" t="s">
        <v>46</v>
      </c>
      <c r="C7" s="31" t="str">
        <f>LEFT(B7,2)</f>
        <v>FA</v>
      </c>
      <c r="D7" s="32" t="str">
        <f>MID(B7,3,1)</f>
        <v>L</v>
      </c>
      <c r="E7" s="33" t="str">
        <f>MID(B7,4,1)</f>
        <v>N</v>
      </c>
      <c r="F7" s="28">
        <f>MID(B7,5,4)*1</f>
        <v>1010</v>
      </c>
      <c r="G7" s="7">
        <v>8000</v>
      </c>
      <c r="H7" s="36">
        <f>F7*G7</f>
        <v>8080000</v>
      </c>
    </row>
    <row r="8" spans="1:10" ht="20.149999999999999" customHeight="1" x14ac:dyDescent="0.25">
      <c r="A8" s="40">
        <v>6</v>
      </c>
      <c r="B8" s="20" t="s">
        <v>48</v>
      </c>
      <c r="C8" s="31" t="str">
        <f>LEFT(B8,2)</f>
        <v>PE</v>
      </c>
      <c r="D8" s="32" t="str">
        <f>MID(B8,3,1)</f>
        <v>C</v>
      </c>
      <c r="E8" s="33" t="str">
        <f>MID(B8,4,1)</f>
        <v>N</v>
      </c>
      <c r="F8" s="28">
        <f>MID(B8,5,4)*1</f>
        <v>280</v>
      </c>
      <c r="G8" s="7">
        <v>5000</v>
      </c>
      <c r="H8" s="36">
        <f>F8*G8</f>
        <v>1400000</v>
      </c>
    </row>
    <row r="9" spans="1:10" ht="20.149999999999999" customHeight="1" x14ac:dyDescent="0.25">
      <c r="A9" s="40">
        <v>5</v>
      </c>
      <c r="B9" s="20" t="s">
        <v>47</v>
      </c>
      <c r="C9" s="31" t="str">
        <f>LEFT(B9,2)</f>
        <v>PE</v>
      </c>
      <c r="D9" s="32" t="str">
        <f>MID(B9,3,1)</f>
        <v>C</v>
      </c>
      <c r="E9" s="33" t="str">
        <f>MID(B9,4,1)</f>
        <v>X</v>
      </c>
      <c r="F9" s="28">
        <f>MID(B9,5,4)*1</f>
        <v>50</v>
      </c>
      <c r="G9" s="7">
        <v>9000</v>
      </c>
      <c r="H9" s="36">
        <f>F9*G9</f>
        <v>450000</v>
      </c>
    </row>
    <row r="10" spans="1:10" ht="20.149999999999999" customHeight="1" x14ac:dyDescent="0.3">
      <c r="A10" s="40">
        <v>1</v>
      </c>
      <c r="B10" s="42" t="s">
        <v>43</v>
      </c>
      <c r="C10" s="31" t="str">
        <f>LEFT(B10,2)</f>
        <v>PE</v>
      </c>
      <c r="D10" s="32" t="str">
        <f>MID(B10,3,1)</f>
        <v>L</v>
      </c>
      <c r="E10" s="33" t="str">
        <f>MID(B10,4,1)</f>
        <v>N</v>
      </c>
      <c r="F10" s="28">
        <f>MID(B10,5,4)*1</f>
        <v>20</v>
      </c>
      <c r="G10" s="7">
        <v>5000</v>
      </c>
      <c r="H10" s="36">
        <f>F10*G10</f>
        <v>100000</v>
      </c>
    </row>
    <row r="11" spans="1:10" ht="20.149999999999999" customHeight="1" x14ac:dyDescent="0.25">
      <c r="A11" s="40">
        <v>7</v>
      </c>
      <c r="B11" s="20" t="s">
        <v>49</v>
      </c>
      <c r="C11" s="31" t="str">
        <f>LEFT(B11,2)</f>
        <v>SP</v>
      </c>
      <c r="D11" s="32" t="str">
        <f>MID(B11,3,1)</f>
        <v>L</v>
      </c>
      <c r="E11" s="33" t="str">
        <f>MID(B11,4,1)</f>
        <v>N</v>
      </c>
      <c r="F11" s="28">
        <f>MID(B11,5,4)*1</f>
        <v>1325</v>
      </c>
      <c r="G11" s="7">
        <v>6000</v>
      </c>
      <c r="H11" s="36">
        <f>F11*G11</f>
        <v>7950000</v>
      </c>
    </row>
    <row r="12" spans="1:10" ht="20.149999999999999" customHeight="1" x14ac:dyDescent="0.25">
      <c r="A12" s="40">
        <v>8</v>
      </c>
      <c r="B12" s="20" t="s">
        <v>50</v>
      </c>
      <c r="C12" s="31" t="str">
        <f>LEFT(B12,2)</f>
        <v>SP</v>
      </c>
      <c r="D12" s="32" t="str">
        <f>MID(B12,3,1)</f>
        <v>L</v>
      </c>
      <c r="E12" s="33" t="str">
        <f>MID(B12,4,1)</f>
        <v>X</v>
      </c>
      <c r="F12" s="28">
        <f>MID(B12,5,4)*1</f>
        <v>90</v>
      </c>
      <c r="G12" s="7">
        <v>7000</v>
      </c>
      <c r="H12" s="36">
        <f>F12*G12</f>
        <v>630000</v>
      </c>
    </row>
    <row r="13" spans="1:10" ht="20.149999999999999" customHeight="1" x14ac:dyDescent="0.25">
      <c r="E13" s="12" t="s">
        <v>37</v>
      </c>
      <c r="F13" s="6">
        <f>SUM(F4:F12)</f>
        <v>3235</v>
      </c>
      <c r="G13" s="6"/>
      <c r="H13" s="37">
        <f>SUM(H4:H12)</f>
        <v>21840000</v>
      </c>
    </row>
    <row r="14" spans="1:10" ht="20.149999999999999" customHeight="1" x14ac:dyDescent="0.3">
      <c r="A14" s="5" t="s">
        <v>25</v>
      </c>
    </row>
    <row r="15" spans="1:10" ht="20.149999999999999" customHeight="1" x14ac:dyDescent="0.3">
      <c r="A15" s="5"/>
    </row>
    <row r="16" spans="1:10" ht="20.149999999999999" customHeight="1" x14ac:dyDescent="0.3">
      <c r="A16" s="1" t="s">
        <v>34</v>
      </c>
    </row>
    <row r="17" spans="1:1" ht="20.149999999999999" customHeight="1" x14ac:dyDescent="0.25">
      <c r="A17" s="1" t="s">
        <v>38</v>
      </c>
    </row>
    <row r="18" spans="1:1" ht="20.149999999999999" customHeight="1" x14ac:dyDescent="0.25">
      <c r="A18" s="1" t="s">
        <v>29</v>
      </c>
    </row>
    <row r="19" spans="1:1" ht="20.149999999999999" customHeight="1" x14ac:dyDescent="0.3">
      <c r="A19" s="4" t="s">
        <v>69</v>
      </c>
    </row>
    <row r="20" spans="1:1" ht="20.149999999999999" customHeight="1" x14ac:dyDescent="0.3">
      <c r="A20" s="1" t="s">
        <v>67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zoomScaleNormal="115" workbookViewId="0">
      <selection activeCell="I2" sqref="I2"/>
    </sheetView>
  </sheetViews>
  <sheetFormatPr defaultColWidth="9.1796875" defaultRowHeight="20.149999999999999" customHeight="1" x14ac:dyDescent="0.25"/>
  <cols>
    <col min="1" max="1" width="6.1796875" style="1" customWidth="1"/>
    <col min="2" max="2" width="9.81640625" style="1" customWidth="1"/>
    <col min="3" max="3" width="14.81640625" style="12" customWidth="1"/>
    <col min="4" max="4" width="14" style="1" customWidth="1"/>
    <col min="5" max="5" width="9.1796875" style="1" customWidth="1"/>
    <col min="6" max="6" width="10.7265625" style="1" customWidth="1"/>
    <col min="7" max="7" width="9.1796875" style="1" customWidth="1"/>
    <col min="8" max="8" width="11.26953125" style="1" bestFit="1" customWidth="1"/>
    <col min="9" max="9" width="24.26953125" style="1" customWidth="1"/>
    <col min="10" max="16384" width="9.1796875" style="1"/>
  </cols>
  <sheetData>
    <row r="1" spans="1:9" ht="20.149999999999999" customHeight="1" x14ac:dyDescent="0.5">
      <c r="A1" s="48" t="s">
        <v>19</v>
      </c>
      <c r="B1" s="48"/>
      <c r="C1" s="48"/>
      <c r="D1" s="48"/>
      <c r="E1" s="48"/>
      <c r="F1" s="48"/>
      <c r="G1" s="48"/>
      <c r="H1" s="48"/>
      <c r="I1" s="48"/>
    </row>
    <row r="2" spans="1:9" ht="20.149999999999999" customHeight="1" x14ac:dyDescent="0.5">
      <c r="A2" s="24"/>
      <c r="B2" s="24"/>
      <c r="C2" s="34"/>
      <c r="D2" s="24"/>
      <c r="E2" s="24"/>
      <c r="F2" s="24"/>
      <c r="G2" s="25" t="s">
        <v>39</v>
      </c>
      <c r="H2" s="25">
        <v>19530</v>
      </c>
      <c r="I2" s="24"/>
    </row>
    <row r="3" spans="1:9" ht="20.149999999999999" customHeight="1" x14ac:dyDescent="0.25">
      <c r="A3" s="10" t="s">
        <v>1</v>
      </c>
      <c r="B3" s="10" t="s">
        <v>20</v>
      </c>
      <c r="C3" s="10" t="s">
        <v>22</v>
      </c>
      <c r="D3" s="10" t="s">
        <v>68</v>
      </c>
      <c r="E3" s="10" t="s">
        <v>23</v>
      </c>
      <c r="F3" s="10" t="s">
        <v>21</v>
      </c>
      <c r="G3" s="10" t="s">
        <v>18</v>
      </c>
      <c r="H3" s="10" t="s">
        <v>41</v>
      </c>
      <c r="I3" s="10" t="s">
        <v>40</v>
      </c>
    </row>
    <row r="4" spans="1:9" ht="20.149999999999999" customHeight="1" x14ac:dyDescent="0.25">
      <c r="A4" s="8">
        <v>6</v>
      </c>
      <c r="B4" s="8" t="s">
        <v>59</v>
      </c>
      <c r="C4" s="11" t="str">
        <f>LEFT(B4,1)</f>
        <v>T</v>
      </c>
      <c r="D4" s="16" t="str">
        <f>MID(B4,2,1)</f>
        <v>N</v>
      </c>
      <c r="E4" s="15" t="str">
        <f>MID(B4,3,3)</f>
        <v>CPD</v>
      </c>
      <c r="F4" s="23">
        <v>39828</v>
      </c>
      <c r="G4" s="8">
        <f>MID(B4,6,4)*1</f>
        <v>500</v>
      </c>
      <c r="H4" s="8">
        <v>2500</v>
      </c>
      <c r="I4" s="36">
        <f>$H$2*G4*H4</f>
        <v>24412500000</v>
      </c>
    </row>
    <row r="5" spans="1:9" ht="20.149999999999999" customHeight="1" x14ac:dyDescent="0.25">
      <c r="A5" s="8">
        <v>5</v>
      </c>
      <c r="B5" s="8" t="s">
        <v>58</v>
      </c>
      <c r="C5" s="11" t="str">
        <f>LEFT(B5,1)</f>
        <v>N</v>
      </c>
      <c r="D5" s="16" t="str">
        <f>MID(B5,2,1)</f>
        <v>X</v>
      </c>
      <c r="E5" s="15" t="str">
        <f>MID(B5,3,3)</f>
        <v>SCS</v>
      </c>
      <c r="F5" s="23">
        <v>39869</v>
      </c>
      <c r="G5" s="8">
        <f>MID(B5,6,4)*1</f>
        <v>300</v>
      </c>
      <c r="H5" s="8">
        <v>1500</v>
      </c>
      <c r="I5" s="36">
        <f>$H$2*G5*H5</f>
        <v>8788500000</v>
      </c>
    </row>
    <row r="6" spans="1:9" ht="20.149999999999999" customHeight="1" x14ac:dyDescent="0.25">
      <c r="A6" s="8">
        <v>8</v>
      </c>
      <c r="B6" s="8" t="s">
        <v>61</v>
      </c>
      <c r="C6" s="11" t="str">
        <f>LEFT(B6,1)</f>
        <v>N</v>
      </c>
      <c r="D6" s="16" t="str">
        <f>MID(B6,2,1)</f>
        <v>N</v>
      </c>
      <c r="E6" s="15" t="str">
        <f>MID(B6,3,3)</f>
        <v>MGI</v>
      </c>
      <c r="F6" s="23">
        <v>39874</v>
      </c>
      <c r="G6" s="8">
        <f>MID(B6,6,4)*1</f>
        <v>320</v>
      </c>
      <c r="H6" s="8">
        <v>4500</v>
      </c>
      <c r="I6" s="36">
        <f>$H$2*G6*H6</f>
        <v>28123200000</v>
      </c>
    </row>
    <row r="7" spans="1:9" ht="20.149999999999999" customHeight="1" x14ac:dyDescent="0.25">
      <c r="A7" s="8">
        <v>7</v>
      </c>
      <c r="B7" s="8" t="s">
        <v>60</v>
      </c>
      <c r="C7" s="11" t="str">
        <f>LEFT(B7,1)</f>
        <v>P</v>
      </c>
      <c r="D7" s="16" t="str">
        <f>MID(B7,2,1)</f>
        <v>X</v>
      </c>
      <c r="E7" s="15" t="str">
        <f>MID(B7,3,3)</f>
        <v>TIV</v>
      </c>
      <c r="F7" s="23">
        <v>39887</v>
      </c>
      <c r="G7" s="8">
        <f>MID(B7,6,4)*1</f>
        <v>450</v>
      </c>
      <c r="H7" s="8">
        <v>3500</v>
      </c>
      <c r="I7" s="36">
        <f>$H$2*G7*H7</f>
        <v>30759750000</v>
      </c>
    </row>
    <row r="8" spans="1:9" ht="20.149999999999999" customHeight="1" x14ac:dyDescent="0.3">
      <c r="A8" s="8">
        <v>1</v>
      </c>
      <c r="B8" s="26" t="s">
        <v>62</v>
      </c>
      <c r="C8" s="11" t="str">
        <f>LEFT(B8,1)</f>
        <v>B</v>
      </c>
      <c r="D8" s="16" t="str">
        <f>MID(B8,2,1)</f>
        <v>X</v>
      </c>
      <c r="E8" s="15" t="str">
        <f>MID(B8,3,3)</f>
        <v>CPD</v>
      </c>
      <c r="F8" s="23">
        <v>40076</v>
      </c>
      <c r="G8" s="8">
        <f>MID(B8,6,4)*1</f>
        <v>100</v>
      </c>
      <c r="H8" s="8">
        <v>1000</v>
      </c>
      <c r="I8" s="36">
        <f>$H$2*G8*H8</f>
        <v>1953000000</v>
      </c>
    </row>
    <row r="9" spans="1:9" ht="20.149999999999999" customHeight="1" x14ac:dyDescent="0.25">
      <c r="A9" s="8">
        <v>2</v>
      </c>
      <c r="B9" s="8" t="s">
        <v>55</v>
      </c>
      <c r="C9" s="11" t="str">
        <f>LEFT(B9,1)</f>
        <v>N</v>
      </c>
      <c r="D9" s="16" t="str">
        <f>MID(B9,2,1)</f>
        <v>X</v>
      </c>
      <c r="E9" s="15" t="str">
        <f>MID(B9,3,3)</f>
        <v>MGI</v>
      </c>
      <c r="F9" s="23">
        <v>40112</v>
      </c>
      <c r="G9" s="8">
        <f>MID(B9,6,4)*1</f>
        <v>50</v>
      </c>
      <c r="H9" s="8">
        <v>2000</v>
      </c>
      <c r="I9" s="36">
        <f>$H$2*G9*H9</f>
        <v>1953000000</v>
      </c>
    </row>
    <row r="10" spans="1:9" ht="20.149999999999999" customHeight="1" x14ac:dyDescent="0.25">
      <c r="A10" s="8">
        <v>4</v>
      </c>
      <c r="B10" s="8" t="s">
        <v>57</v>
      </c>
      <c r="C10" s="11" t="str">
        <f>LEFT(B10,1)</f>
        <v>T</v>
      </c>
      <c r="D10" s="16" t="str">
        <f>MID(B10,2,1)</f>
        <v>N</v>
      </c>
      <c r="E10" s="15" t="str">
        <f>MID(B10,3,3)</f>
        <v>MGI</v>
      </c>
      <c r="F10" s="23">
        <v>40142</v>
      </c>
      <c r="G10" s="8">
        <f>MID(B10,6,4)*1</f>
        <v>30</v>
      </c>
      <c r="H10" s="8">
        <v>4000</v>
      </c>
      <c r="I10" s="36">
        <f>$H$2*G10*H10</f>
        <v>2343600000</v>
      </c>
    </row>
    <row r="11" spans="1:9" ht="20.149999999999999" customHeight="1" x14ac:dyDescent="0.25">
      <c r="A11" s="8">
        <v>3</v>
      </c>
      <c r="B11" s="8" t="s">
        <v>56</v>
      </c>
      <c r="C11" s="11" t="str">
        <f>LEFT(B11,1)</f>
        <v>P</v>
      </c>
      <c r="D11" s="16" t="str">
        <f>MID(B11,2,1)</f>
        <v>N</v>
      </c>
      <c r="E11" s="15" t="str">
        <f>MID(B11,3,3)</f>
        <v>TIV</v>
      </c>
      <c r="F11" s="23">
        <v>40142</v>
      </c>
      <c r="G11" s="8">
        <f>MID(B11,6,4)*1</f>
        <v>65</v>
      </c>
      <c r="H11" s="8">
        <v>3000</v>
      </c>
      <c r="I11" s="36">
        <f>$H$2*G11*H11</f>
        <v>3808350000</v>
      </c>
    </row>
    <row r="12" spans="1:9" ht="20" customHeight="1" x14ac:dyDescent="0.3">
      <c r="A12" s="8"/>
      <c r="B12" s="7"/>
      <c r="C12" s="17"/>
      <c r="D12" s="7"/>
      <c r="E12" s="7"/>
      <c r="F12" s="39" t="s">
        <v>37</v>
      </c>
      <c r="G12" s="27">
        <f>SUM(G4:G11)</f>
        <v>1815</v>
      </c>
      <c r="H12" s="7"/>
      <c r="I12" s="38">
        <f>SUM(I4:I11)</f>
        <v>102141900000</v>
      </c>
    </row>
    <row r="14" spans="1:9" ht="20.149999999999999" customHeight="1" x14ac:dyDescent="0.3">
      <c r="A14" s="5" t="s">
        <v>25</v>
      </c>
    </row>
    <row r="15" spans="1:9" ht="20.149999999999999" customHeight="1" x14ac:dyDescent="0.3">
      <c r="A15" s="1" t="s">
        <v>35</v>
      </c>
    </row>
    <row r="16" spans="1:9" ht="20.149999999999999" customHeight="1" x14ac:dyDescent="0.25">
      <c r="A16" s="1" t="s">
        <v>26</v>
      </c>
    </row>
    <row r="17" spans="1:5" ht="20.149999999999999" customHeight="1" x14ac:dyDescent="0.25">
      <c r="A17" s="1" t="s">
        <v>63</v>
      </c>
    </row>
    <row r="18" spans="1:5" ht="20.149999999999999" customHeight="1" x14ac:dyDescent="0.25">
      <c r="A18" s="1" t="s">
        <v>30</v>
      </c>
    </row>
    <row r="19" spans="1:5" ht="20.149999999999999" customHeight="1" x14ac:dyDescent="0.3">
      <c r="A19" s="3" t="s">
        <v>36</v>
      </c>
      <c r="B19" s="2"/>
      <c r="C19" s="14"/>
      <c r="D19" s="2"/>
      <c r="E19" s="2"/>
    </row>
    <row r="20" spans="1:5" ht="20.149999999999999" customHeight="1" x14ac:dyDescent="0.25">
      <c r="A20" s="1" t="s">
        <v>32</v>
      </c>
      <c r="B20" s="2"/>
      <c r="C20" s="14"/>
      <c r="D20" s="2"/>
      <c r="E20" s="2"/>
    </row>
    <row r="21" spans="1:5" ht="20.149999999999999" customHeight="1" x14ac:dyDescent="0.3">
      <c r="A21" s="3" t="s">
        <v>64</v>
      </c>
    </row>
  </sheetData>
  <sortState xmlns:xlrd2="http://schemas.microsoft.com/office/spreadsheetml/2017/richdata2" ref="A4:I11">
    <sortCondition ref="F4:F11"/>
    <sortCondition ref="I4:I11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TranThiThanhNga</cp:lastModifiedBy>
  <dcterms:created xsi:type="dcterms:W3CDTF">2008-06-05T12:20:35Z</dcterms:created>
  <dcterms:modified xsi:type="dcterms:W3CDTF">2023-08-31T08:31:11Z</dcterms:modified>
</cp:coreProperties>
</file>