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A40CFD1F-8F4F-4D76-B20E-E7604FB88353}" xr6:coauthVersionLast="46" xr6:coauthVersionMax="46" xr10:uidLastSave="{00000000-0000-0000-0000-000000000000}"/>
  <bookViews>
    <workbookView xWindow="-120" yWindow="450" windowWidth="29040" windowHeight="15270" activeTab="2" xr2:uid="{00000000-000D-0000-FFFF-FFFF00000000}"/>
  </bookViews>
  <sheets>
    <sheet name="Bai 01" sheetId="1" r:id="rId1"/>
    <sheet name="Bai 02" sheetId="2" r:id="rId2"/>
    <sheet name="Bai 03" sheetId="4" r:id="rId3"/>
  </sheets>
  <calcPr calcId="181029"/>
</workbook>
</file>

<file path=xl/calcChain.xml><?xml version="1.0" encoding="utf-8"?>
<calcChain xmlns="http://schemas.openxmlformats.org/spreadsheetml/2006/main">
  <c r="F9" i="1" l="1"/>
  <c r="H9" i="1" s="1"/>
  <c r="F4" i="1"/>
  <c r="H4" i="1" s="1"/>
  <c r="F5" i="1"/>
  <c r="H5" i="1" s="1"/>
  <c r="F7" i="1"/>
  <c r="H7" i="1" s="1"/>
  <c r="F6" i="1"/>
  <c r="H6" i="1" s="1"/>
  <c r="F3" i="1"/>
  <c r="H3" i="1" s="1"/>
  <c r="F10" i="1"/>
  <c r="H10" i="1" s="1"/>
  <c r="F8" i="1"/>
  <c r="H8" i="1" s="1"/>
  <c r="D9" i="1"/>
  <c r="E9" i="1" s="1"/>
  <c r="D4" i="1"/>
  <c r="E4" i="1" s="1"/>
  <c r="D5" i="1"/>
  <c r="E5" i="1" s="1"/>
  <c r="D7" i="1"/>
  <c r="E7" i="1" s="1"/>
  <c r="D6" i="1"/>
  <c r="E6" i="1" s="1"/>
  <c r="D3" i="1"/>
  <c r="E3" i="1" s="1"/>
  <c r="D10" i="1"/>
  <c r="E10" i="1" s="1"/>
  <c r="D8" i="1"/>
  <c r="E8" i="1" s="1"/>
  <c r="C9" i="1"/>
  <c r="C4" i="1"/>
  <c r="C5" i="1"/>
  <c r="C7" i="1"/>
  <c r="C6" i="1"/>
  <c r="C3" i="1"/>
  <c r="C10" i="1"/>
  <c r="C8" i="1"/>
  <c r="E8" i="2"/>
  <c r="E4" i="2"/>
  <c r="E5" i="2"/>
  <c r="E11" i="2"/>
  <c r="E10" i="2"/>
  <c r="E7" i="2"/>
  <c r="E6" i="2"/>
  <c r="E9" i="2"/>
  <c r="D8" i="2"/>
  <c r="D4" i="2"/>
  <c r="D5" i="2"/>
  <c r="D11" i="2"/>
  <c r="D10" i="2"/>
  <c r="D7" i="2"/>
  <c r="D6" i="2"/>
  <c r="D9" i="2"/>
  <c r="C8" i="2"/>
  <c r="F8" i="2" s="1"/>
  <c r="C4" i="2"/>
  <c r="F4" i="2" s="1"/>
  <c r="C5" i="2"/>
  <c r="F5" i="2" s="1"/>
  <c r="C11" i="2"/>
  <c r="F11" i="2" s="1"/>
  <c r="C10" i="2"/>
  <c r="F10" i="2" s="1"/>
  <c r="C7" i="2"/>
  <c r="F7" i="2" s="1"/>
  <c r="C6" i="2"/>
  <c r="F6" i="2" s="1"/>
  <c r="C9" i="2"/>
  <c r="F9" i="2" s="1"/>
  <c r="C15" i="4"/>
  <c r="E7" i="4"/>
  <c r="E11" i="4"/>
  <c r="E9" i="4"/>
  <c r="F9" i="4" s="1"/>
  <c r="E4" i="4"/>
  <c r="F4" i="4" s="1"/>
  <c r="E6" i="4"/>
  <c r="F6" i="4" s="1"/>
  <c r="E8" i="4"/>
  <c r="F8" i="4" s="1"/>
  <c r="E10" i="4"/>
  <c r="F10" i="4" s="1"/>
  <c r="E5" i="4"/>
  <c r="F5" i="4" s="1"/>
  <c r="G7" i="2" l="1"/>
  <c r="H7" i="2" s="1"/>
  <c r="G10" i="2"/>
  <c r="H10" i="2"/>
  <c r="G9" i="2"/>
  <c r="H9" i="2" s="1"/>
  <c r="F12" i="2"/>
  <c r="H4" i="2"/>
  <c r="G4" i="2"/>
  <c r="G6" i="2"/>
  <c r="H6" i="2" s="1"/>
  <c r="G11" i="2"/>
  <c r="H11" i="2" s="1"/>
  <c r="G5" i="2"/>
  <c r="H5" i="2" s="1"/>
  <c r="H8" i="2"/>
  <c r="G8" i="2"/>
  <c r="G5" i="4"/>
  <c r="H5" i="4" s="1"/>
  <c r="G10" i="4"/>
  <c r="H10" i="4" s="1"/>
  <c r="G8" i="4"/>
  <c r="H8" i="4" s="1"/>
  <c r="G6" i="4"/>
  <c r="H6" i="4" s="1"/>
  <c r="G4" i="4"/>
  <c r="H4" i="4" s="1"/>
  <c r="C14" i="4" s="1"/>
  <c r="G9" i="4"/>
  <c r="H9" i="4" s="1"/>
  <c r="F11" i="4"/>
  <c r="G11" i="4" s="1"/>
  <c r="H11" i="4" s="1"/>
  <c r="F7" i="4"/>
  <c r="G7" i="4" s="1"/>
  <c r="H7" i="4" s="1"/>
  <c r="G12" i="2" l="1"/>
  <c r="C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2 ký tự thứ 5, 6 của hóa đơn</t>
        </r>
      </text>
    </comment>
    <comment ref="D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2 ký tự cuối của Hóa đơn</t>
        </r>
      </text>
    </comment>
    <comment ref="E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Định dạng kiểu: dd/mm/yyyy </t>
        </r>
      </text>
    </comment>
    <comment ref="F2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2 ký tự thứ 3, 4 của hóa đơn, đối ra số</t>
        </r>
      </text>
    </comment>
    <comment ref="G2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>Định dạng theo dạng 1,000 Đồng</t>
        </r>
      </text>
    </comment>
    <comment ref="H2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=Số lượng*đơn giá
Định dạng thành kiều 1,000 đồng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Phong may</author>
  </authors>
  <commentList>
    <comment ref="C3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Từ ký tự thứ 10 đến hết. Đối ra số</t>
        </r>
      </text>
    </comment>
    <comment ref="D3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- 2 ký tự thứ 4, 5 của Mã số là Năm vào làm.
- 2 ký tự thứ 6, 7 của Mã số là Tháng vào làm.
 Hiển thị dưới dạng yyyy-mm</t>
        </r>
      </text>
    </comment>
    <comment ref="E3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Ký tự thứ 2 và 3 của mã số
Đổi ra số</t>
        </r>
      </text>
    </comment>
    <comment ref="F3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60"/>
            <rFont val="Tahoma"/>
            <family val="2"/>
          </rPr>
          <t>Số công</t>
        </r>
        <r>
          <rPr>
            <b/>
            <sz val="8"/>
            <color indexed="81"/>
            <rFont val="Tahoma"/>
            <family val="2"/>
          </rPr>
          <t>*đơn giá USD*</t>
        </r>
        <r>
          <rPr>
            <b/>
            <sz val="8"/>
            <color indexed="17"/>
            <rFont val="Tahoma"/>
            <family val="2"/>
          </rPr>
          <t>Tỷ giá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G3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7"/>
            <rFont val="Tahoma"/>
            <family val="2"/>
          </rPr>
          <t>15%</t>
        </r>
        <r>
          <rPr>
            <b/>
            <sz val="8"/>
            <color indexed="81"/>
            <rFont val="Tahoma"/>
            <family val="2"/>
          </rPr>
          <t>*</t>
        </r>
        <r>
          <rPr>
            <b/>
            <sz val="8"/>
            <color indexed="21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 xml:space="preserve">
Định dạng theo dạng: 1,000 đồng</t>
        </r>
      </text>
    </comment>
    <comment ref="H3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=</t>
        </r>
        <r>
          <rPr>
            <b/>
            <sz val="8"/>
            <color indexed="12"/>
            <rFont val="Tahoma"/>
            <family val="2"/>
          </rPr>
          <t>Thành tiền VNĐ</t>
        </r>
        <r>
          <rPr>
            <b/>
            <sz val="8"/>
            <color indexed="81"/>
            <rFont val="Tahoma"/>
            <family val="2"/>
          </rPr>
          <t>+</t>
        </r>
        <r>
          <rPr>
            <b/>
            <sz val="8"/>
            <color indexed="53"/>
            <rFont val="Tahoma"/>
            <family val="2"/>
          </rPr>
          <t xml:space="preserve">Tiền thưởng
</t>
        </r>
        <r>
          <rPr>
            <b/>
            <sz val="8"/>
            <color indexed="62"/>
            <rFont val="Tahoma"/>
            <family val="2"/>
          </rPr>
          <t>Định dạng theo dạng: 1,000 đồng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Office 97</author>
  </authors>
  <commentList>
    <comment ref="E4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4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4" authorId="0" shapeId="0" xr:uid="{00000000-0006-0000-0200-000007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4" authorId="0" shapeId="0" xr:uid="{00000000-0006-0000-0200-000008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Nếu số phút dư &gt; 0 thì tính 1 cuộc.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  <comment ref="E5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= Giờ kết thúc - Giờ bắt đầu 
( tính bằng phút )
* Định dạng thể hiện đơn vị tính " phút "</t>
        </r>
      </text>
    </comment>
    <comment ref="F5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 xml:space="preserve">
Qui định : 1 Cuộc gọi = 3 phút</t>
        </r>
      </text>
    </comment>
    <comment ref="G5" authorId="0" shapeId="0" xr:uid="{00000000-0006-0000-0200-000003000000}">
      <text>
        <r>
          <rPr>
            <b/>
            <i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>Số phút còn thừa sau khi qui đổi thời gian thành số cuộc gọi.</t>
        </r>
      </text>
    </comment>
    <comment ref="H5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 xml:space="preserve">
= </t>
        </r>
        <r>
          <rPr>
            <b/>
            <i/>
            <sz val="8"/>
            <color indexed="81"/>
            <rFont val="Tahoma"/>
            <family val="2"/>
          </rPr>
          <t xml:space="preserve">Số cuộc gọi </t>
        </r>
        <r>
          <rPr>
            <b/>
            <sz val="8"/>
            <color indexed="81"/>
            <rFont val="Tahoma"/>
            <family val="2"/>
          </rPr>
          <t xml:space="preserve">* 800
* Nếu số phút dư &gt; 0 thì tính 1 cuộc.
* Định dạng thể hiện đơn vị tính : </t>
        </r>
        <r>
          <rPr>
            <b/>
            <i/>
            <sz val="8"/>
            <color indexed="81"/>
            <rFont val="Tahoma"/>
            <family val="2"/>
          </rPr>
          <t>"VND"</t>
        </r>
      </text>
    </comment>
  </commentList>
</comments>
</file>

<file path=xl/sharedStrings.xml><?xml version="1.0" encoding="utf-8"?>
<sst xmlns="http://schemas.openxmlformats.org/spreadsheetml/2006/main" count="71" uniqueCount="61">
  <si>
    <t>THỐNG KÊ BÁN HÀNG NĂM 2008</t>
  </si>
  <si>
    <t>Hóa đơn</t>
  </si>
  <si>
    <t>Ngày bán</t>
  </si>
  <si>
    <t>Số lượng</t>
  </si>
  <si>
    <t>Đơn giá</t>
  </si>
  <si>
    <t>Thành tiền</t>
  </si>
  <si>
    <t>Tháng bán</t>
  </si>
  <si>
    <t>CK202502</t>
  </si>
  <si>
    <t>CK232502</t>
  </si>
  <si>
    <t>DG241204</t>
  </si>
  <si>
    <t>DG151502</t>
  </si>
  <si>
    <t>MH282205</t>
  </si>
  <si>
    <t>MH181503</t>
  </si>
  <si>
    <t>TP300103</t>
  </si>
  <si>
    <t>TP252605</t>
  </si>
  <si>
    <t>Ngày tháng</t>
  </si>
  <si>
    <t>STT</t>
  </si>
  <si>
    <t xml:space="preserve">     * Kẻ khung toàn bảng tính</t>
  </si>
  <si>
    <t xml:space="preserve">     * Định dạng nền, đổi màu chữ cho dòng tiêu đề cột (dòng thứ 2)</t>
  </si>
  <si>
    <t xml:space="preserve">     * Đánh số thứ tự cho bảng tính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</si>
  <si>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</si>
  <si>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Mã số</t>
  </si>
  <si>
    <t>Số công</t>
  </si>
  <si>
    <t>Năm tháng vào làm</t>
  </si>
  <si>
    <t>Tiền thưởng</t>
  </si>
  <si>
    <t>Tổng cộng:</t>
  </si>
  <si>
    <t>Đơn giá USD</t>
  </si>
  <si>
    <t>Thành tiền VNĐ</t>
  </si>
  <si>
    <t>Tỷ giá</t>
  </si>
  <si>
    <t>A219803DG150</t>
  </si>
  <si>
    <t>A329803KT80</t>
  </si>
  <si>
    <t>A189506DG175</t>
  </si>
  <si>
    <t>A279508KT95</t>
  </si>
  <si>
    <t>A439906DG123</t>
  </si>
  <si>
    <t>A379906KT89</t>
  </si>
  <si>
    <t>A299703DG156</t>
  </si>
  <si>
    <t>A169703KT9</t>
  </si>
  <si>
    <t>Thực lãnh</t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</si>
  <si>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</si>
  <si>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Năm tháng vào làm, nếu trùng thì xếp tăng dần theo Thực lãnh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</si>
  <si>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</si>
  <si>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t>Bao Minh</t>
  </si>
  <si>
    <t>Khách hàng</t>
  </si>
  <si>
    <t xml:space="preserve">Giở Bắt đầu </t>
  </si>
  <si>
    <t>Giớ Kết thúc</t>
  </si>
  <si>
    <t>Số cuộc gọi</t>
  </si>
  <si>
    <t>Số phút dư</t>
  </si>
  <si>
    <t>An Tuấn</t>
  </si>
  <si>
    <t>Hoài Vi</t>
  </si>
  <si>
    <t>Anh Thư</t>
  </si>
  <si>
    <t>Tú Kiệt</t>
  </si>
  <si>
    <t>Trần Vũ</t>
  </si>
  <si>
    <t>Lê Dung</t>
  </si>
  <si>
    <t>Đức Bình</t>
  </si>
  <si>
    <t xml:space="preserve">Tổng số cuộc gọi </t>
  </si>
  <si>
    <t>Tổng thành tiền</t>
  </si>
  <si>
    <t>Số khách hàng</t>
  </si>
  <si>
    <t>Thời gian ( Phút )</t>
  </si>
  <si>
    <t>TÍNH TIỀN ĐẠI LÝ ĐIỆN THOẠI</t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</si>
  <si>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</t>
    </r>
    <r>
      <rPr>
        <b/>
        <sz val="10"/>
        <color indexed="8"/>
        <rFont val="Arial"/>
        <family val="2"/>
      </rPr>
      <t>Số Cuộc Gọi</t>
    </r>
    <r>
      <rPr>
        <sz val="10"/>
        <color indexed="8"/>
        <rFont val="Arial"/>
        <family val="2"/>
      </rPr>
      <t xml:space="preserve">, nếu trùng thì xếp giảm dần dần theo </t>
    </r>
    <r>
      <rPr>
        <b/>
        <sz val="10"/>
        <color indexed="8"/>
        <rFont val="Arial"/>
        <family val="2"/>
      </rPr>
      <t>Thành Tiền</t>
    </r>
  </si>
  <si>
    <t>BẢNG CHẤM CÔNG NHÂN VIÊN THÁNG 07 NĂM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</si>
</sst>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6" formatCode="#,##0\ &quot;VND&quot;"/>
    <numFmt numFmtId="168" formatCode="yyyy\-mm"/>
    <numFmt numFmtId="169" formatCode="#,##0\ &quot;đồng&quot;"/>
    <numFmt numFmtId="170" formatCode="dd/mm/yyyy"/>
  </numFmts>
  <fonts count="22" x14ac:knownFonts="1">
    <font>
      <sz val="10"/>
      <name val="Arial"/>
    </font>
    <font>
      <b/>
      <sz val="14"/>
      <name val="Arial"/>
      <family val="2"/>
    </font>
    <font>
      <sz val="12"/>
      <name val="Arial"/>
      <family val="2"/>
    </font>
    <font>
      <b/>
      <sz val="8"/>
      <color indexed="81"/>
      <name val="Tahoma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60"/>
      <name val="Tahoma"/>
      <family val="2"/>
    </font>
    <font>
      <b/>
      <sz val="8"/>
      <color indexed="17"/>
      <name val="Tahoma"/>
      <family val="2"/>
    </font>
    <font>
      <b/>
      <sz val="8"/>
      <color indexed="21"/>
      <name val="Tahoma"/>
      <family val="2"/>
    </font>
    <font>
      <b/>
      <sz val="8"/>
      <color indexed="12"/>
      <name val="Tahoma"/>
      <family val="2"/>
    </font>
    <font>
      <b/>
      <sz val="8"/>
      <color indexed="53"/>
      <name val="Tahoma"/>
      <family val="2"/>
    </font>
    <font>
      <b/>
      <sz val="8"/>
      <color indexed="62"/>
      <name val="Tahoma"/>
      <family val="2"/>
    </font>
    <font>
      <sz val="10"/>
      <name val="Arial"/>
      <family val="2"/>
    </font>
    <font>
      <b/>
      <i/>
      <sz val="8"/>
      <color indexed="81"/>
      <name val="Tahoma"/>
      <family val="2"/>
    </font>
    <font>
      <b/>
      <sz val="11"/>
      <name val="Arial"/>
      <family val="2"/>
    </font>
    <font>
      <sz val="8"/>
      <name val="Arial"/>
      <family val="2"/>
    </font>
    <font>
      <b/>
      <sz val="10"/>
      <color rgb="FF0070C0"/>
      <name val="Arial"/>
      <family val="2"/>
    </font>
    <font>
      <b/>
      <sz val="12"/>
      <color rgb="FF0070C0"/>
      <name val="Arial"/>
      <family val="2"/>
    </font>
    <font>
      <b/>
      <sz val="10"/>
      <color rgb="FF0070C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4" fillId="0" borderId="0" xfId="0" applyFont="1"/>
    <xf numFmtId="0" fontId="0" fillId="0" borderId="0" xfId="0" applyProtection="1">
      <protection locked="0"/>
    </xf>
    <xf numFmtId="0" fontId="17" fillId="2" borderId="1" xfId="0" applyFont="1" applyFill="1" applyBorder="1" applyProtection="1">
      <protection locked="0"/>
    </xf>
    <xf numFmtId="0" fontId="15" fillId="0" borderId="1" xfId="0" applyFont="1" applyBorder="1" applyProtection="1">
      <protection locked="0"/>
    </xf>
    <xf numFmtId="0" fontId="15" fillId="0" borderId="0" xfId="0" applyFont="1" applyAlignment="1">
      <alignment horizontal="center"/>
    </xf>
    <xf numFmtId="0" fontId="0" fillId="0" borderId="1" xfId="0" applyBorder="1"/>
    <xf numFmtId="20" fontId="0" fillId="0" borderId="1" xfId="0" applyNumberFormat="1" applyBorder="1" applyProtection="1">
      <protection locked="0"/>
    </xf>
    <xf numFmtId="0" fontId="0" fillId="0" borderId="1" xfId="0" applyNumberFormat="1" applyBorder="1"/>
    <xf numFmtId="166" fontId="0" fillId="0" borderId="1" xfId="0" applyNumberFormat="1" applyBorder="1"/>
    <xf numFmtId="0" fontId="1" fillId="0" borderId="0" xfId="0" applyFont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168" fontId="8" fillId="0" borderId="1" xfId="0" applyNumberFormat="1" applyFont="1" applyBorder="1" applyAlignment="1">
      <alignment horizontal="center" wrapText="1"/>
    </xf>
    <xf numFmtId="169" fontId="8" fillId="0" borderId="1" xfId="0" applyNumberFormat="1" applyFont="1" applyBorder="1" applyAlignment="1">
      <alignment horizontal="center" wrapText="1"/>
    </xf>
    <xf numFmtId="169" fontId="0" fillId="0" borderId="1" xfId="0" applyNumberFormat="1" applyBorder="1"/>
    <xf numFmtId="0" fontId="8" fillId="0" borderId="1" xfId="0" applyFont="1" applyBorder="1" applyAlignment="1">
      <alignment horizontal="left" wrapText="1"/>
    </xf>
    <xf numFmtId="0" fontId="7" fillId="0" borderId="1" xfId="0" applyFont="1" applyBorder="1" applyAlignment="1">
      <alignment wrapText="1"/>
    </xf>
    <xf numFmtId="169" fontId="7" fillId="0" borderId="1" xfId="0" applyNumberFormat="1" applyFont="1" applyBorder="1" applyAlignment="1">
      <alignment wrapText="1"/>
    </xf>
    <xf numFmtId="0" fontId="0" fillId="0" borderId="0" xfId="0" applyBorder="1"/>
    <xf numFmtId="0" fontId="1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/>
    <xf numFmtId="170" fontId="2" fillId="0" borderId="1" xfId="0" applyNumberFormat="1" applyFont="1" applyBorder="1"/>
    <xf numFmtId="169" fontId="2" fillId="0" borderId="1" xfId="0" applyNumberFormat="1" applyFont="1" applyBorder="1"/>
    <xf numFmtId="0" fontId="19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wrapText="1"/>
    </xf>
    <xf numFmtId="0" fontId="19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workbookViewId="0">
      <selection activeCell="G4" sqref="G4"/>
    </sheetView>
  </sheetViews>
  <sheetFormatPr defaultRowHeight="12.75" x14ac:dyDescent="0.2"/>
  <cols>
    <col min="1" max="1" width="5.5703125" customWidth="1"/>
    <col min="2" max="2" width="12.42578125" bestFit="1" customWidth="1"/>
    <col min="3" max="3" width="15.28515625" customWidth="1"/>
    <col min="4" max="4" width="13.140625" customWidth="1"/>
    <col min="5" max="6" width="15.7109375" customWidth="1"/>
    <col min="7" max="7" width="14.140625" customWidth="1"/>
    <col min="8" max="8" width="24.140625" customWidth="1"/>
  </cols>
  <sheetData>
    <row r="1" spans="1:8" ht="25.5" customHeight="1" x14ac:dyDescent="0.2">
      <c r="A1" s="24" t="s">
        <v>0</v>
      </c>
      <c r="B1" s="24"/>
      <c r="C1" s="24"/>
      <c r="D1" s="24"/>
      <c r="E1" s="24"/>
      <c r="F1" s="24"/>
      <c r="G1" s="24"/>
      <c r="H1" s="24"/>
    </row>
    <row r="2" spans="1:8" ht="21.75" customHeight="1" x14ac:dyDescent="0.2">
      <c r="A2" s="28" t="s">
        <v>16</v>
      </c>
      <c r="B2" s="29" t="s">
        <v>1</v>
      </c>
      <c r="C2" s="29" t="s">
        <v>2</v>
      </c>
      <c r="D2" s="29" t="s">
        <v>6</v>
      </c>
      <c r="E2" s="29" t="s">
        <v>15</v>
      </c>
      <c r="F2" s="29" t="s">
        <v>3</v>
      </c>
      <c r="G2" s="29" t="s">
        <v>4</v>
      </c>
      <c r="H2" s="29" t="s">
        <v>5</v>
      </c>
    </row>
    <row r="3" spans="1:8" ht="15" x14ac:dyDescent="0.2">
      <c r="A3" s="6">
        <v>7</v>
      </c>
      <c r="B3" s="25" t="s">
        <v>13</v>
      </c>
      <c r="C3" s="25" t="str">
        <f>MID(B3,5,2)</f>
        <v>01</v>
      </c>
      <c r="D3" s="25" t="str">
        <f>RIGHT(B3,2)</f>
        <v>03</v>
      </c>
      <c r="E3" s="26">
        <f>DATE(2008,D3,C3)</f>
        <v>39508</v>
      </c>
      <c r="F3" s="25">
        <f>MID(B3,3,2)*1</f>
        <v>30</v>
      </c>
      <c r="G3" s="25">
        <v>1400000</v>
      </c>
      <c r="H3" s="27">
        <f>F3*G3</f>
        <v>42000000</v>
      </c>
    </row>
    <row r="4" spans="1:8" ht="15" x14ac:dyDescent="0.2">
      <c r="A4" s="6">
        <v>3</v>
      </c>
      <c r="B4" s="25" t="s">
        <v>9</v>
      </c>
      <c r="C4" s="25" t="str">
        <f>MID(B4,5,2)</f>
        <v>12</v>
      </c>
      <c r="D4" s="25" t="str">
        <f>RIGHT(B4,2)</f>
        <v>04</v>
      </c>
      <c r="E4" s="26">
        <f>DATE(2008,D4,C4)</f>
        <v>39550</v>
      </c>
      <c r="F4" s="25">
        <f>MID(B4,3,2)*1</f>
        <v>24</v>
      </c>
      <c r="G4" s="25">
        <v>5500000</v>
      </c>
      <c r="H4" s="27">
        <f>F4*G4</f>
        <v>132000000</v>
      </c>
    </row>
    <row r="5" spans="1:8" ht="15" x14ac:dyDescent="0.2">
      <c r="A5" s="6">
        <v>4</v>
      </c>
      <c r="B5" s="25" t="s">
        <v>10</v>
      </c>
      <c r="C5" s="25" t="str">
        <f>MID(B5,5,2)</f>
        <v>15</v>
      </c>
      <c r="D5" s="25" t="str">
        <f>RIGHT(B5,2)</f>
        <v>02</v>
      </c>
      <c r="E5" s="26">
        <f>DATE(2008,D5,C5)</f>
        <v>39493</v>
      </c>
      <c r="F5" s="25">
        <f>MID(B5,3,2)*1</f>
        <v>15</v>
      </c>
      <c r="G5" s="25">
        <v>5500000</v>
      </c>
      <c r="H5" s="27">
        <f>F5*G5</f>
        <v>82500000</v>
      </c>
    </row>
    <row r="6" spans="1:8" ht="15" x14ac:dyDescent="0.2">
      <c r="A6" s="6">
        <v>6</v>
      </c>
      <c r="B6" s="25" t="s">
        <v>12</v>
      </c>
      <c r="C6" s="25" t="str">
        <f>MID(B6,5,2)</f>
        <v>15</v>
      </c>
      <c r="D6" s="25" t="str">
        <f>RIGHT(B6,2)</f>
        <v>03</v>
      </c>
      <c r="E6" s="26">
        <f>DATE(2008,D6,C6)</f>
        <v>39522</v>
      </c>
      <c r="F6" s="25">
        <f>MID(B6,3,2)*1</f>
        <v>18</v>
      </c>
      <c r="G6" s="25">
        <v>4700000</v>
      </c>
      <c r="H6" s="27">
        <f>F6*G6</f>
        <v>84600000</v>
      </c>
    </row>
    <row r="7" spans="1:8" ht="15" x14ac:dyDescent="0.2">
      <c r="A7" s="6">
        <v>5</v>
      </c>
      <c r="B7" s="25" t="s">
        <v>11</v>
      </c>
      <c r="C7" s="25" t="str">
        <f>MID(B7,5,2)</f>
        <v>22</v>
      </c>
      <c r="D7" s="25" t="str">
        <f>RIGHT(B7,2)</f>
        <v>05</v>
      </c>
      <c r="E7" s="26">
        <f>DATE(2008,D7,C7)</f>
        <v>39590</v>
      </c>
      <c r="F7" s="25">
        <f>MID(B7,3,2)*1</f>
        <v>28</v>
      </c>
      <c r="G7" s="25">
        <v>4700000</v>
      </c>
      <c r="H7" s="27">
        <f>F7*G7</f>
        <v>131600000</v>
      </c>
    </row>
    <row r="8" spans="1:8" ht="15" x14ac:dyDescent="0.2">
      <c r="A8" s="6">
        <v>1</v>
      </c>
      <c r="B8" s="25" t="s">
        <v>7</v>
      </c>
      <c r="C8" s="25" t="str">
        <f>MID(B8,5,2)</f>
        <v>25</v>
      </c>
      <c r="D8" s="25" t="str">
        <f>RIGHT(B8,2)</f>
        <v>02</v>
      </c>
      <c r="E8" s="26">
        <f>DATE(2008,D8,C8)</f>
        <v>39503</v>
      </c>
      <c r="F8" s="25">
        <f>MID(B8,3,2)*1</f>
        <v>20</v>
      </c>
      <c r="G8" s="25">
        <v>7500000</v>
      </c>
      <c r="H8" s="27">
        <f>F8*G8</f>
        <v>150000000</v>
      </c>
    </row>
    <row r="9" spans="1:8" ht="15" x14ac:dyDescent="0.2">
      <c r="A9" s="6">
        <v>2</v>
      </c>
      <c r="B9" s="25" t="s">
        <v>8</v>
      </c>
      <c r="C9" s="25" t="str">
        <f>MID(B9,5,2)</f>
        <v>25</v>
      </c>
      <c r="D9" s="25" t="str">
        <f>RIGHT(B9,2)</f>
        <v>02</v>
      </c>
      <c r="E9" s="26">
        <f>DATE(2008,D9,C9)</f>
        <v>39503</v>
      </c>
      <c r="F9" s="25">
        <f>MID(B9,3,2)*1</f>
        <v>23</v>
      </c>
      <c r="G9" s="25">
        <v>7500000</v>
      </c>
      <c r="H9" s="27">
        <f>F9*G9</f>
        <v>172500000</v>
      </c>
    </row>
    <row r="10" spans="1:8" ht="15" x14ac:dyDescent="0.2">
      <c r="A10" s="6">
        <v>8</v>
      </c>
      <c r="B10" s="25" t="s">
        <v>14</v>
      </c>
      <c r="C10" s="25" t="str">
        <f>MID(B10,5,2)</f>
        <v>26</v>
      </c>
      <c r="D10" s="25" t="str">
        <f>RIGHT(B10,2)</f>
        <v>05</v>
      </c>
      <c r="E10" s="26">
        <f>DATE(2008,D10,C10)</f>
        <v>39594</v>
      </c>
      <c r="F10" s="25">
        <f>MID(B10,3,2)*1</f>
        <v>25</v>
      </c>
      <c r="G10" s="25">
        <v>1400000</v>
      </c>
      <c r="H10" s="27">
        <f>F10*G10</f>
        <v>35000000</v>
      </c>
    </row>
    <row r="17" spans="1:1" x14ac:dyDescent="0.2">
      <c r="A17" s="1" t="s">
        <v>38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/>
    </row>
    <row r="24" spans="1:1" x14ac:dyDescent="0.2">
      <c r="A24" s="1"/>
    </row>
  </sheetData>
  <sortState xmlns:xlrd2="http://schemas.microsoft.com/office/spreadsheetml/2017/richdata2" ref="A3:H10">
    <sortCondition ref="C3:C10"/>
    <sortCondition ref="H3:H10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"/>
  <sheetViews>
    <sheetView workbookViewId="0">
      <selection activeCell="G18" sqref="G18"/>
    </sheetView>
  </sheetViews>
  <sheetFormatPr defaultRowHeight="12.75" x14ac:dyDescent="0.2"/>
  <cols>
    <col min="1" max="1" width="4.140625" bestFit="1" customWidth="1"/>
    <col min="2" max="2" width="16.42578125" customWidth="1"/>
    <col min="3" max="3" width="10.5703125" customWidth="1"/>
    <col min="4" max="4" width="12" customWidth="1"/>
    <col min="5" max="5" width="15.140625" customWidth="1"/>
    <col min="6" max="6" width="21.7109375" customWidth="1"/>
    <col min="7" max="7" width="19.28515625" customWidth="1"/>
    <col min="8" max="8" width="21.85546875" customWidth="1"/>
  </cols>
  <sheetData>
    <row r="1" spans="1:8" ht="24" customHeight="1" x14ac:dyDescent="0.25">
      <c r="A1" s="10" t="s">
        <v>60</v>
      </c>
      <c r="B1" s="10"/>
      <c r="C1" s="10"/>
      <c r="D1" s="10"/>
      <c r="E1" s="10"/>
      <c r="F1" s="10"/>
      <c r="G1" s="10"/>
      <c r="H1" s="10"/>
    </row>
    <row r="2" spans="1:8" ht="18" x14ac:dyDescent="0.25">
      <c r="A2" s="22"/>
      <c r="B2" s="20"/>
      <c r="C2" s="20"/>
      <c r="D2" s="20"/>
      <c r="E2" s="21" t="s">
        <v>28</v>
      </c>
      <c r="F2" s="21">
        <v>19100</v>
      </c>
      <c r="G2" s="20"/>
      <c r="H2" s="23"/>
    </row>
    <row r="3" spans="1:8" ht="27" customHeight="1" x14ac:dyDescent="0.2">
      <c r="A3" s="30" t="s">
        <v>16</v>
      </c>
      <c r="B3" s="30" t="s">
        <v>21</v>
      </c>
      <c r="C3" s="30" t="s">
        <v>22</v>
      </c>
      <c r="D3" s="30" t="s">
        <v>23</v>
      </c>
      <c r="E3" s="30" t="s">
        <v>26</v>
      </c>
      <c r="F3" s="30" t="s">
        <v>27</v>
      </c>
      <c r="G3" s="30" t="s">
        <v>24</v>
      </c>
      <c r="H3" s="30" t="s">
        <v>37</v>
      </c>
    </row>
    <row r="4" spans="1:8" x14ac:dyDescent="0.2">
      <c r="A4" s="11">
        <v>3</v>
      </c>
      <c r="B4" s="12" t="s">
        <v>31</v>
      </c>
      <c r="C4" s="11">
        <f>MID(B4,10,LEN(B4)-9)*1</f>
        <v>175</v>
      </c>
      <c r="D4" s="13">
        <f>DATE(MID(B4,4,2),MID(B4,6,2),1)</f>
        <v>34851</v>
      </c>
      <c r="E4" s="11">
        <f>MID(B4,2,2)*1</f>
        <v>18</v>
      </c>
      <c r="F4" s="14">
        <f>C4*E4*$F$2</f>
        <v>60165000</v>
      </c>
      <c r="G4" s="14">
        <f>15%*F4</f>
        <v>9024750</v>
      </c>
      <c r="H4" s="15">
        <f>F4+G4</f>
        <v>69189750</v>
      </c>
    </row>
    <row r="5" spans="1:8" x14ac:dyDescent="0.2">
      <c r="A5" s="11">
        <v>4</v>
      </c>
      <c r="B5" s="12" t="s">
        <v>32</v>
      </c>
      <c r="C5" s="11">
        <f>MID(B5,10,LEN(B5)-9)*1</f>
        <v>95</v>
      </c>
      <c r="D5" s="13">
        <f>DATE(MID(B5,4,2),MID(B5,6,2),1)</f>
        <v>34912</v>
      </c>
      <c r="E5" s="11">
        <f>MID(B5,2,2)*1</f>
        <v>27</v>
      </c>
      <c r="F5" s="14">
        <f>C5*E5*$F$2</f>
        <v>48991500</v>
      </c>
      <c r="G5" s="14">
        <f>15%*F5</f>
        <v>7348725</v>
      </c>
      <c r="H5" s="15">
        <f>F5+G5</f>
        <v>56340225</v>
      </c>
    </row>
    <row r="6" spans="1:8" x14ac:dyDescent="0.2">
      <c r="A6" s="11">
        <v>8</v>
      </c>
      <c r="B6" s="12" t="s">
        <v>36</v>
      </c>
      <c r="C6" s="11">
        <f>MID(B6,10,LEN(B6)-9)*1</f>
        <v>9</v>
      </c>
      <c r="D6" s="13">
        <f>DATE(MID(B6,4,2),MID(B6,6,2),1)</f>
        <v>35490</v>
      </c>
      <c r="E6" s="11">
        <f>MID(B6,2,2)*1</f>
        <v>16</v>
      </c>
      <c r="F6" s="14">
        <f>C6*E6*$F$2</f>
        <v>2750400</v>
      </c>
      <c r="G6" s="14">
        <f>15%*F6</f>
        <v>412560</v>
      </c>
      <c r="H6" s="15">
        <f>F6+G6</f>
        <v>3162960</v>
      </c>
    </row>
    <row r="7" spans="1:8" x14ac:dyDescent="0.2">
      <c r="A7" s="11">
        <v>7</v>
      </c>
      <c r="B7" s="12" t="s">
        <v>35</v>
      </c>
      <c r="C7" s="11">
        <f>MID(B7,10,LEN(B7)-9)*1</f>
        <v>156</v>
      </c>
      <c r="D7" s="13">
        <f>DATE(MID(B7,4,2),MID(B7,6,2),1)</f>
        <v>35490</v>
      </c>
      <c r="E7" s="11">
        <f>MID(B7,2,2)*1</f>
        <v>29</v>
      </c>
      <c r="F7" s="14">
        <f>C7*E7*$F$2</f>
        <v>86408400</v>
      </c>
      <c r="G7" s="14">
        <f>15%*F7</f>
        <v>12961260</v>
      </c>
      <c r="H7" s="15">
        <f>F7+G7</f>
        <v>99369660</v>
      </c>
    </row>
    <row r="8" spans="1:8" x14ac:dyDescent="0.2">
      <c r="A8" s="11">
        <v>2</v>
      </c>
      <c r="B8" s="12" t="s">
        <v>30</v>
      </c>
      <c r="C8" s="11">
        <f>MID(B8,10,LEN(B8)-9)*1</f>
        <v>80</v>
      </c>
      <c r="D8" s="13">
        <f>DATE(MID(B8,4,2),MID(B8,6,2),1)</f>
        <v>35855</v>
      </c>
      <c r="E8" s="11">
        <f>MID(B8,2,2)*1</f>
        <v>32</v>
      </c>
      <c r="F8" s="14">
        <f>C8*E8*$F$2</f>
        <v>48896000</v>
      </c>
      <c r="G8" s="14">
        <f>15%*F8</f>
        <v>7334400</v>
      </c>
      <c r="H8" s="15">
        <f>F8+G8</f>
        <v>56230400</v>
      </c>
    </row>
    <row r="9" spans="1:8" x14ac:dyDescent="0.2">
      <c r="A9" s="11">
        <v>1</v>
      </c>
      <c r="B9" s="12" t="s">
        <v>29</v>
      </c>
      <c r="C9" s="11">
        <f>MID(B9,10,LEN(B9)-9)*1</f>
        <v>150</v>
      </c>
      <c r="D9" s="13">
        <f>DATE(MID(B9,4,2),MID(B9,6,2),1)</f>
        <v>35855</v>
      </c>
      <c r="E9" s="11">
        <f>MID(B9,2,2)*1</f>
        <v>21</v>
      </c>
      <c r="F9" s="14">
        <f>C9*E9*$F$2</f>
        <v>60165000</v>
      </c>
      <c r="G9" s="14">
        <f>15%*F9</f>
        <v>9024750</v>
      </c>
      <c r="H9" s="15">
        <f>F9+G9</f>
        <v>69189750</v>
      </c>
    </row>
    <row r="10" spans="1:8" x14ac:dyDescent="0.2">
      <c r="A10" s="11">
        <v>6</v>
      </c>
      <c r="B10" s="12" t="s">
        <v>34</v>
      </c>
      <c r="C10" s="11">
        <f>MID(B10,10,LEN(B10)-9)*1</f>
        <v>89</v>
      </c>
      <c r="D10" s="13">
        <f>DATE(MID(B10,4,2),MID(B10,6,2),1)</f>
        <v>36312</v>
      </c>
      <c r="E10" s="11">
        <f>MID(B10,2,2)*1</f>
        <v>37</v>
      </c>
      <c r="F10" s="14">
        <f>C10*E10*$F$2</f>
        <v>62896300</v>
      </c>
      <c r="G10" s="14">
        <f>15%*F10</f>
        <v>9434445</v>
      </c>
      <c r="H10" s="15">
        <f>F10+G10</f>
        <v>72330745</v>
      </c>
    </row>
    <row r="11" spans="1:8" x14ac:dyDescent="0.2">
      <c r="A11" s="11">
        <v>5</v>
      </c>
      <c r="B11" s="12" t="s">
        <v>33</v>
      </c>
      <c r="C11" s="11">
        <f>MID(B11,10,LEN(B11)-9)*1</f>
        <v>123</v>
      </c>
      <c r="D11" s="13">
        <f>DATE(MID(B11,4,2),MID(B11,6,2),1)</f>
        <v>36312</v>
      </c>
      <c r="E11" s="11">
        <f>MID(B11,2,2)*1</f>
        <v>43</v>
      </c>
      <c r="F11" s="14">
        <f>C11*E11*$F$2</f>
        <v>101019900</v>
      </c>
      <c r="G11" s="14">
        <f>15%*F11</f>
        <v>15152985</v>
      </c>
      <c r="H11" s="15">
        <f>F11+G11</f>
        <v>116172885</v>
      </c>
    </row>
    <row r="12" spans="1:8" x14ac:dyDescent="0.2">
      <c r="A12" s="11"/>
      <c r="B12" s="12"/>
      <c r="C12" s="16"/>
      <c r="D12" s="11"/>
      <c r="E12" s="17" t="s">
        <v>25</v>
      </c>
      <c r="F12" s="18">
        <f>SUM(F4:F11)</f>
        <v>471292500</v>
      </c>
      <c r="G12" s="14">
        <f>SUM(G4:G11)</f>
        <v>70693875</v>
      </c>
      <c r="H12" s="11"/>
    </row>
    <row r="13" spans="1:8" x14ac:dyDescent="0.2">
      <c r="A13" s="19"/>
      <c r="B13" s="19"/>
      <c r="C13" s="19"/>
      <c r="D13" s="19"/>
      <c r="E13" s="19"/>
      <c r="F13" s="19"/>
      <c r="G13" s="19"/>
      <c r="H13" s="19"/>
    </row>
    <row r="17" spans="1:1" x14ac:dyDescent="0.2">
      <c r="A17" s="1" t="s">
        <v>38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39</v>
      </c>
    </row>
  </sheetData>
  <sortState xmlns:xlrd2="http://schemas.microsoft.com/office/spreadsheetml/2017/richdata2" ref="A4:H12">
    <sortCondition ref="D4:D12"/>
    <sortCondition ref="H4:H12"/>
  </sortState>
  <mergeCells count="1">
    <mergeCell ref="A1:H1"/>
  </mergeCells>
  <phoneticPr fontId="6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2"/>
  <sheetViews>
    <sheetView tabSelected="1" workbookViewId="0">
      <selection activeCell="G14" sqref="G14"/>
    </sheetView>
  </sheetViews>
  <sheetFormatPr defaultRowHeight="12.75" x14ac:dyDescent="0.2"/>
  <cols>
    <col min="2" max="2" width="16.28515625" customWidth="1"/>
    <col min="3" max="3" width="11.7109375" customWidth="1"/>
    <col min="4" max="4" width="12" customWidth="1"/>
    <col min="5" max="5" width="17.28515625" customWidth="1"/>
    <col min="6" max="6" width="13.7109375" customWidth="1"/>
    <col min="7" max="7" width="10.28515625" customWidth="1"/>
    <col min="8" max="8" width="12.85546875" customWidth="1"/>
  </cols>
  <sheetData>
    <row r="1" spans="1:8" ht="21.75" customHeight="1" x14ac:dyDescent="0.2">
      <c r="A1" s="5" t="s">
        <v>58</v>
      </c>
      <c r="B1" s="5"/>
      <c r="C1" s="5"/>
      <c r="D1" s="5"/>
      <c r="E1" s="5"/>
      <c r="F1" s="5"/>
      <c r="G1" s="5"/>
      <c r="H1" s="5"/>
    </row>
    <row r="3" spans="1:8" x14ac:dyDescent="0.2">
      <c r="A3" s="31" t="s">
        <v>16</v>
      </c>
      <c r="B3" s="31" t="s">
        <v>42</v>
      </c>
      <c r="C3" s="31" t="s">
        <v>43</v>
      </c>
      <c r="D3" s="31" t="s">
        <v>44</v>
      </c>
      <c r="E3" s="31" t="s">
        <v>57</v>
      </c>
      <c r="F3" s="31" t="s">
        <v>45</v>
      </c>
      <c r="G3" s="31" t="s">
        <v>46</v>
      </c>
      <c r="H3" s="31" t="s">
        <v>5</v>
      </c>
    </row>
    <row r="4" spans="1:8" x14ac:dyDescent="0.2">
      <c r="A4" s="6">
        <v>5</v>
      </c>
      <c r="B4" s="6" t="s">
        <v>50</v>
      </c>
      <c r="C4" s="7">
        <v>0.18055555555555555</v>
      </c>
      <c r="D4" s="7">
        <v>0.21180555555555555</v>
      </c>
      <c r="E4" s="8">
        <f>MINUTE(D4-C4) +HOUR(D4-C4)*60</f>
        <v>45</v>
      </c>
      <c r="F4" s="6">
        <f>INT(E4/3)</f>
        <v>15</v>
      </c>
      <c r="G4" s="8">
        <f>MOD(E4,F4)</f>
        <v>0</v>
      </c>
      <c r="H4" s="9">
        <f>IF(G4&gt;0,F4+1,F4)*800</f>
        <v>12000</v>
      </c>
    </row>
    <row r="5" spans="1:8" x14ac:dyDescent="0.2">
      <c r="A5" s="6">
        <v>1</v>
      </c>
      <c r="B5" s="6" t="s">
        <v>47</v>
      </c>
      <c r="C5" s="7">
        <v>0.42499999999999999</v>
      </c>
      <c r="D5" s="7">
        <v>0.46180555555555558</v>
      </c>
      <c r="E5" s="8">
        <f>MINUTE(D5-C5) +HOUR(D5-C5)*60</f>
        <v>53</v>
      </c>
      <c r="F5" s="6">
        <f>INT(E5/3)</f>
        <v>17</v>
      </c>
      <c r="G5" s="8">
        <f>MOD(E5,F5)</f>
        <v>2</v>
      </c>
      <c r="H5" s="9">
        <f>IF(G5&gt;0,F5+1,F5)*800</f>
        <v>14400</v>
      </c>
    </row>
    <row r="6" spans="1:8" x14ac:dyDescent="0.2">
      <c r="A6" s="6">
        <v>6</v>
      </c>
      <c r="B6" s="6" t="s">
        <v>51</v>
      </c>
      <c r="C6" s="7">
        <v>5.2083333333333336E-2</v>
      </c>
      <c r="D6" s="7">
        <v>9.0277777777777776E-2</v>
      </c>
      <c r="E6" s="8">
        <f>MINUTE(D6-C6) +HOUR(D6-C6)*60</f>
        <v>55</v>
      </c>
      <c r="F6" s="6">
        <f>INT(E6/3)</f>
        <v>18</v>
      </c>
      <c r="G6" s="8">
        <f>MOD(E6,F6)</f>
        <v>1</v>
      </c>
      <c r="H6" s="9">
        <f>IF(G6&gt;0,F6+1,F6)*800</f>
        <v>15200</v>
      </c>
    </row>
    <row r="7" spans="1:8" x14ac:dyDescent="0.2">
      <c r="A7" s="6">
        <v>2</v>
      </c>
      <c r="B7" s="6" t="s">
        <v>48</v>
      </c>
      <c r="C7" s="7">
        <v>0.34027777777777773</v>
      </c>
      <c r="D7" s="7">
        <v>0.38194444444444442</v>
      </c>
      <c r="E7" s="8">
        <f>MINUTE(D7-C7) +HOUR(D7-C7)*60</f>
        <v>60</v>
      </c>
      <c r="F7" s="6">
        <f>INT(E7/3)</f>
        <v>20</v>
      </c>
      <c r="G7" s="8">
        <f>MOD(E7,F7)</f>
        <v>0</v>
      </c>
      <c r="H7" s="9">
        <f>IF(G7&gt;0,F7+1,F7)*800</f>
        <v>16000</v>
      </c>
    </row>
    <row r="8" spans="1:8" x14ac:dyDescent="0.2">
      <c r="A8" s="6">
        <v>7</v>
      </c>
      <c r="B8" s="6" t="s">
        <v>52</v>
      </c>
      <c r="C8" s="7">
        <v>0.50208333333333333</v>
      </c>
      <c r="D8" s="7">
        <v>0.54861111111111105</v>
      </c>
      <c r="E8" s="8">
        <f>MINUTE(D8-C8) +HOUR(D8-C8)*60</f>
        <v>67</v>
      </c>
      <c r="F8" s="6">
        <f>INT(E8/3)</f>
        <v>22</v>
      </c>
      <c r="G8" s="8">
        <f>MOD(E8,F8)</f>
        <v>1</v>
      </c>
      <c r="H8" s="9">
        <f>IF(G8&gt;0,F8+1,F8)*800</f>
        <v>18400</v>
      </c>
    </row>
    <row r="9" spans="1:8" x14ac:dyDescent="0.2">
      <c r="A9" s="6">
        <v>4</v>
      </c>
      <c r="B9" s="6" t="s">
        <v>41</v>
      </c>
      <c r="C9" s="7">
        <v>0.22222222222222221</v>
      </c>
      <c r="D9" s="7">
        <v>0.29166666666666669</v>
      </c>
      <c r="E9" s="8">
        <f>MINUTE(D9-C9) +HOUR(D9-C9)*60</f>
        <v>100</v>
      </c>
      <c r="F9" s="6">
        <f>INT(E9/3)</f>
        <v>33</v>
      </c>
      <c r="G9" s="8">
        <f>MOD(E9,F9)</f>
        <v>1</v>
      </c>
      <c r="H9" s="9">
        <f>IF(G9&gt;0,F9+1,F9)*800</f>
        <v>27200</v>
      </c>
    </row>
    <row r="10" spans="1:8" x14ac:dyDescent="0.2">
      <c r="A10" s="6">
        <v>8</v>
      </c>
      <c r="B10" s="6" t="s">
        <v>53</v>
      </c>
      <c r="C10" s="7">
        <v>0.41666666666666669</v>
      </c>
      <c r="D10" s="7">
        <v>0.5</v>
      </c>
      <c r="E10" s="8">
        <f>MINUTE(D10-C10) +HOUR(D10-C10)*60</f>
        <v>120</v>
      </c>
      <c r="F10" s="6">
        <f>INT(E10/3)</f>
        <v>40</v>
      </c>
      <c r="G10" s="8">
        <f>MOD(E10,F10)</f>
        <v>0</v>
      </c>
      <c r="H10" s="9">
        <f>IF(G10&gt;0,F10+1,F10)*800</f>
        <v>32000</v>
      </c>
    </row>
    <row r="11" spans="1:8" x14ac:dyDescent="0.2">
      <c r="A11" s="6">
        <v>3</v>
      </c>
      <c r="B11" s="6" t="s">
        <v>49</v>
      </c>
      <c r="C11" s="7">
        <v>0.30208333333333331</v>
      </c>
      <c r="D11" s="7">
        <v>0.3888888888888889</v>
      </c>
      <c r="E11" s="8">
        <f>MINUTE(D11-C11) +HOUR(D11-C11)*60</f>
        <v>125</v>
      </c>
      <c r="F11" s="6">
        <f>INT(E11/3)</f>
        <v>41</v>
      </c>
      <c r="G11" s="8">
        <f>MOD(E11,F11)</f>
        <v>2</v>
      </c>
      <c r="H11" s="9">
        <f>IF(G11&gt;0,F11+1,F11)*800</f>
        <v>33600</v>
      </c>
    </row>
    <row r="12" spans="1:8" x14ac:dyDescent="0.2">
      <c r="B12" s="2"/>
      <c r="C12" s="2"/>
      <c r="D12" s="2"/>
      <c r="E12" s="2"/>
      <c r="F12" s="2"/>
      <c r="G12" s="2"/>
      <c r="H12" s="2"/>
    </row>
    <row r="13" spans="1:8" ht="15" x14ac:dyDescent="0.25">
      <c r="B13" s="3" t="s">
        <v>54</v>
      </c>
      <c r="C13" s="4">
        <f>SUM(F4:F110)</f>
        <v>206</v>
      </c>
      <c r="D13" s="2"/>
      <c r="E13" s="2"/>
      <c r="F13" s="2"/>
      <c r="G13" s="2"/>
      <c r="H13" s="2"/>
    </row>
    <row r="14" spans="1:8" ht="15" x14ac:dyDescent="0.25">
      <c r="B14" s="3" t="s">
        <v>55</v>
      </c>
      <c r="C14" s="4">
        <f>COUNT(H4:H11)</f>
        <v>8</v>
      </c>
      <c r="D14" s="2"/>
      <c r="E14" s="2"/>
      <c r="F14" s="2"/>
      <c r="G14" s="2"/>
      <c r="H14" s="2"/>
    </row>
    <row r="15" spans="1:8" ht="15" x14ac:dyDescent="0.25">
      <c r="B15" s="3" t="s">
        <v>56</v>
      </c>
      <c r="C15" s="4">
        <f>COUNTA(B4:B11)</f>
        <v>8</v>
      </c>
      <c r="D15" s="2"/>
      <c r="E15" s="2"/>
      <c r="F15" s="2"/>
      <c r="G15" s="2"/>
      <c r="H15" s="2"/>
    </row>
    <row r="18" spans="1:1" x14ac:dyDescent="0.2">
      <c r="A18" s="1" t="s">
        <v>40</v>
      </c>
    </row>
    <row r="19" spans="1:1" x14ac:dyDescent="0.2">
      <c r="A19" s="1" t="s">
        <v>17</v>
      </c>
    </row>
    <row r="20" spans="1:1" x14ac:dyDescent="0.2">
      <c r="A20" s="1" t="s">
        <v>18</v>
      </c>
    </row>
    <row r="21" spans="1:1" x14ac:dyDescent="0.2">
      <c r="A21" s="1" t="s">
        <v>19</v>
      </c>
    </row>
    <row r="22" spans="1:1" x14ac:dyDescent="0.2">
      <c r="A22" s="1" t="s">
        <v>59</v>
      </c>
    </row>
  </sheetData>
  <sortState xmlns:xlrd2="http://schemas.microsoft.com/office/spreadsheetml/2017/richdata2" ref="A4:H12">
    <sortCondition ref="F4:F12"/>
    <sortCondition ref="H4:H12"/>
  </sortState>
  <mergeCells count="1">
    <mergeCell ref="A1:H1"/>
  </mergeCells>
  <phoneticPr fontId="18" type="noConversion"/>
  <pageMargins left="0.7" right="0.7" top="0.75" bottom="0.75" header="0.3" footer="0.3"/>
  <pageSetup orientation="portrait" horizontalDpi="3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Hoc Vien 02</dc:creator>
  <cp:lastModifiedBy>Hoc Vien 02</cp:lastModifiedBy>
  <dcterms:created xsi:type="dcterms:W3CDTF">1996-10-14T23:33:28Z</dcterms:created>
  <dcterms:modified xsi:type="dcterms:W3CDTF">2023-09-17T04:51:18Z</dcterms:modified>
</cp:coreProperties>
</file>