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05A8954B-25BD-463C-AF01-98722A019C30}" xr6:coauthVersionLast="46" xr6:coauthVersionMax="46" xr10:uidLastSave="{00000000-0000-0000-0000-000000000000}"/>
  <bookViews>
    <workbookView xWindow="6930" yWindow="600" windowWidth="21600" windowHeight="11385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C4" i="2"/>
  <c r="C5" i="2"/>
  <c r="C6" i="2"/>
  <c r="C7" i="2"/>
  <c r="C8" i="2"/>
  <c r="C9" i="2"/>
  <c r="C10" i="2"/>
  <c r="C3" i="2"/>
  <c r="D15" i="7"/>
  <c r="C15" i="7"/>
  <c r="B15" i="7"/>
  <c r="A15" i="7"/>
  <c r="I6" i="7"/>
  <c r="I4" i="7"/>
  <c r="I5" i="7"/>
  <c r="I7" i="7"/>
  <c r="I3" i="7"/>
  <c r="H3" i="7"/>
  <c r="H4" i="7"/>
  <c r="H5" i="7"/>
  <c r="H6" i="7"/>
  <c r="H7" i="7"/>
  <c r="G4" i="7"/>
  <c r="G5" i="7"/>
  <c r="G6" i="7"/>
  <c r="G7" i="7"/>
  <c r="G3" i="7"/>
  <c r="F3" i="7"/>
  <c r="F4" i="7"/>
  <c r="F5" i="7"/>
  <c r="F6" i="7"/>
  <c r="F7" i="7"/>
  <c r="J16" i="1"/>
  <c r="J15" i="1"/>
  <c r="J14" i="1"/>
  <c r="I16" i="1"/>
  <c r="I15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C4" i="1"/>
  <c r="C5" i="1"/>
  <c r="C6" i="1"/>
  <c r="C7" i="1"/>
  <c r="C8" i="1"/>
  <c r="C9" i="1"/>
  <c r="C10" i="1"/>
  <c r="C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<sst xmlns="http://schemas.openxmlformats.org/spreadsheetml/2006/main" count="250" uniqueCount="193">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</sst>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D5" sqref="D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83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98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84</v>
      </c>
      <c r="B3" s="72" t="s">
        <v>85</v>
      </c>
      <c r="C3" s="65" t="s">
        <v>91</v>
      </c>
      <c r="D3" s="65" t="s">
        <v>92</v>
      </c>
      <c r="E3" s="65" t="s">
        <v>86</v>
      </c>
      <c r="F3" s="67" t="s">
        <v>87</v>
      </c>
      <c r="G3" s="68"/>
      <c r="H3" s="70" t="s">
        <v>88</v>
      </c>
      <c r="I3" s="36" t="s">
        <v>45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89</v>
      </c>
      <c r="G4" s="35" t="s">
        <v>90</v>
      </c>
      <c r="H4" s="71"/>
      <c r="I4" s="37"/>
    </row>
    <row r="5" spans="1:10" ht="20.100000000000001" customHeight="1" x14ac:dyDescent="0.2">
      <c r="A5" s="2" t="s">
        <v>159</v>
      </c>
      <c r="B5" s="2">
        <v>22</v>
      </c>
      <c r="C5" s="2" t="str">
        <f>LEFT(A5,2)</f>
        <v>A1</v>
      </c>
      <c r="D5" s="2" t="str">
        <f>IF(MID(A5,3,1)="S","Sáng",IF(MID(A5,3,1)="C","Chiều",IF(MID(A5,3,1)="T","Tối")))</f>
        <v>Sáng</v>
      </c>
      <c r="E5" s="27" t="str">
        <f>C5&amp;"-"&amp;D5</f>
        <v>A1-Sáng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164</v>
      </c>
      <c r="B6" s="2">
        <v>18</v>
      </c>
      <c r="C6" s="2" t="str">
        <f t="shared" ref="C6:C13" si="0">LEFT(A6,2)</f>
        <v>A1</v>
      </c>
      <c r="D6" s="2" t="str">
        <f t="shared" ref="D6:D13" si="1">IF(MID(A6,3,1)="S","Sáng",IF(MID(A6,3,1)="C","Chiều",IF(MID(A6,3,1)="T","Tối")))</f>
        <v>Tối</v>
      </c>
      <c r="E6" s="27" t="str">
        <f t="shared" ref="E6:E13" si="2">C6&amp;"-"&amp;D6</f>
        <v>A1-Tối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165</v>
      </c>
      <c r="B7" s="2">
        <v>19</v>
      </c>
      <c r="C7" s="2" t="str">
        <f t="shared" si="0"/>
        <v>A2</v>
      </c>
      <c r="D7" s="2" t="str">
        <f t="shared" si="1"/>
        <v>Chiều</v>
      </c>
      <c r="E7" s="27" t="str">
        <f t="shared" si="2"/>
        <v>A2-Chiều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166</v>
      </c>
      <c r="B8" s="2">
        <v>18</v>
      </c>
      <c r="C8" s="2" t="str">
        <f t="shared" si="0"/>
        <v>A1</v>
      </c>
      <c r="D8" s="2" t="str">
        <f t="shared" si="1"/>
        <v>Sáng</v>
      </c>
      <c r="E8" s="27" t="str">
        <f t="shared" si="2"/>
        <v>A1-Sáng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167</v>
      </c>
      <c r="B9" s="2">
        <v>25</v>
      </c>
      <c r="C9" s="2" t="str">
        <f t="shared" si="0"/>
        <v>A1</v>
      </c>
      <c r="D9" s="2" t="str">
        <f t="shared" si="1"/>
        <v>Chiều</v>
      </c>
      <c r="E9" s="27" t="str">
        <f t="shared" si="2"/>
        <v>A1-Chiều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168</v>
      </c>
      <c r="B10" s="2">
        <v>7</v>
      </c>
      <c r="C10" s="2" t="str">
        <f t="shared" si="0"/>
        <v>A1</v>
      </c>
      <c r="D10" s="2" t="str">
        <f t="shared" si="1"/>
        <v>Sáng</v>
      </c>
      <c r="E10" s="27" t="str">
        <f t="shared" si="2"/>
        <v>A1-Sáng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169</v>
      </c>
      <c r="B11" s="2">
        <v>19</v>
      </c>
      <c r="C11" s="2" t="str">
        <f t="shared" si="0"/>
        <v>A2</v>
      </c>
      <c r="D11" s="2" t="str">
        <f t="shared" si="1"/>
        <v>Tối</v>
      </c>
      <c r="E11" s="27" t="str">
        <f t="shared" si="2"/>
        <v>A2-Tối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170</v>
      </c>
      <c r="B12" s="2">
        <v>28</v>
      </c>
      <c r="C12" s="2" t="str">
        <f t="shared" si="0"/>
        <v>A1</v>
      </c>
      <c r="D12" s="2" t="str">
        <f t="shared" si="1"/>
        <v>Tối</v>
      </c>
      <c r="E12" s="27" t="str">
        <f t="shared" si="2"/>
        <v>A1-Tối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171</v>
      </c>
      <c r="B13" s="2">
        <v>9</v>
      </c>
      <c r="C13" s="2" t="str">
        <f t="shared" si="0"/>
        <v>A2</v>
      </c>
      <c r="D13" s="2" t="str">
        <f t="shared" si="1"/>
        <v>Sáng</v>
      </c>
      <c r="E13" s="27" t="str">
        <f t="shared" si="2"/>
        <v>A2-Sáng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172</v>
      </c>
      <c r="B16" s="35" t="s">
        <v>91</v>
      </c>
      <c r="D16" s="38" t="s">
        <v>173</v>
      </c>
      <c r="E16" s="33" t="s">
        <v>93</v>
      </c>
      <c r="F16" s="33" t="s">
        <v>30</v>
      </c>
      <c r="G16" s="33" t="s">
        <v>72</v>
      </c>
    </row>
    <row r="17" spans="1:9" ht="20.100000000000001" customHeight="1" x14ac:dyDescent="0.2">
      <c r="A17" s="5" t="s">
        <v>160</v>
      </c>
      <c r="B17" s="2" t="s">
        <v>162</v>
      </c>
      <c r="D17" s="39" t="s">
        <v>92</v>
      </c>
      <c r="E17" s="5" t="s">
        <v>94</v>
      </c>
      <c r="F17" s="5" t="s">
        <v>95</v>
      </c>
      <c r="G17" s="5" t="s">
        <v>96</v>
      </c>
    </row>
    <row r="18" spans="1:9" ht="20.100000000000001" customHeight="1" x14ac:dyDescent="0.2">
      <c r="A18" s="5" t="s">
        <v>161</v>
      </c>
      <c r="B18" s="2" t="s">
        <v>163</v>
      </c>
    </row>
    <row r="19" spans="1:9" ht="20.100000000000001" customHeight="1" x14ac:dyDescent="0.25">
      <c r="A19"/>
      <c r="B19"/>
      <c r="F19" s="26" t="s">
        <v>138</v>
      </c>
    </row>
    <row r="20" spans="1:9" ht="20.100000000000001" customHeight="1" x14ac:dyDescent="0.2">
      <c r="A20" s="9" t="s">
        <v>97</v>
      </c>
      <c r="F20" s="39" t="s">
        <v>92</v>
      </c>
      <c r="G20" s="5" t="s">
        <v>94</v>
      </c>
      <c r="H20" s="5" t="s">
        <v>95</v>
      </c>
      <c r="I20" s="5" t="s">
        <v>96</v>
      </c>
    </row>
    <row r="21" spans="1:9" ht="20.100000000000001" customHeight="1" x14ac:dyDescent="0.2">
      <c r="A21" s="1" t="s">
        <v>151</v>
      </c>
      <c r="F21" s="8"/>
      <c r="G21" s="27">
        <f>COUNTIF(D5:D13,"Sáng")</f>
        <v>4</v>
      </c>
      <c r="H21" s="27">
        <f>COUNTIF(D5:D13,"Chiều")</f>
        <v>2</v>
      </c>
      <c r="I21" s="27">
        <f>COUNTIF(D5:D13,"Tối")</f>
        <v>3</v>
      </c>
    </row>
    <row r="22" spans="1:9" ht="20.100000000000001" customHeight="1" x14ac:dyDescent="0.2">
      <c r="A22" s="1" t="s">
        <v>152</v>
      </c>
    </row>
    <row r="23" spans="1:9" ht="20.100000000000001" customHeight="1" x14ac:dyDescent="0.2">
      <c r="A23" s="1" t="s">
        <v>174</v>
      </c>
    </row>
    <row r="24" spans="1:9" ht="20.100000000000001" customHeight="1" x14ac:dyDescent="0.2">
      <c r="A24" s="1" t="s">
        <v>153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9" t="s">
        <v>135</v>
      </c>
    </row>
    <row r="27" spans="1:9" ht="20.100000000000001" customHeight="1" x14ac:dyDescent="0.2">
      <c r="A27" s="1" t="s">
        <v>134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MID(B3,4,1)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 t="str">
        <f>IF(E3="A","26",IF(E3="B","25.5",IF(E3="C","20")))</f>
        <v>26</v>
      </c>
      <c r="J3" s="27">
        <f>IF(D3=1,0,IF(D3=2,1,2))+IF(C3="HS",0,IF(C3="CL",1,0.5))</f>
        <v>2.5</v>
      </c>
      <c r="K3" s="27">
        <f>J3+F3+G3+H3</f>
        <v>19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MID(B4,4,1)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IF(E4="A","26",IF(E4="B","25.5",IF(E4="C","20")))</f>
        <v>26</v>
      </c>
      <c r="J4" s="27">
        <f t="shared" ref="J4:J10" si="4">IF(D4=1,0,IF(D4=2,1,2))+IF(C4="HS",0,IF(C4="CL",1,0.5))</f>
        <v>2</v>
      </c>
      <c r="K4" s="27">
        <f t="shared" ref="K4:K10" si="5">J4+F4+G4+H4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7">
        <f t="shared" si="4"/>
        <v>2</v>
      </c>
      <c r="K6" s="27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7">
        <f t="shared" si="4"/>
        <v>3</v>
      </c>
      <c r="K7" s="27">
        <f t="shared" si="5"/>
        <v>22.5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7">
        <f t="shared" si="4"/>
        <v>2</v>
      </c>
      <c r="K9" s="27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7">
        <f t="shared" si="4"/>
        <v>3</v>
      </c>
      <c r="K10" s="27">
        <f t="shared" si="5"/>
        <v>18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35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36</v>
      </c>
      <c r="J13" s="46" t="s">
        <v>37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COUNTIFS(D3:D10,"=1",E3:E10,"=A")</f>
        <v>1</v>
      </c>
      <c r="J14" s="27">
        <f>COUNTIFS(D3:D10,"=2",E3:E10,"=A")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>COUNTIFS(D3:D10,"=1",E3:E10,"B")</f>
        <v>1</v>
      </c>
      <c r="J15" s="27">
        <f>COUNTIFS(D4:D11,"=2",E4:E11,"=B")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>COUNTIFS(D3:D10,"=1",E3:E10,"=C")</f>
        <v>0</v>
      </c>
      <c r="J16" s="27">
        <f>COUNTIFS(D5:D12,"=2",E5:E12,"=C")</f>
        <v>1</v>
      </c>
    </row>
    <row r="18" spans="1:10" ht="20.100000000000001" customHeight="1" x14ac:dyDescent="0.2">
      <c r="A18" s="6" t="s">
        <v>158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156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157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6" sqref="D1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191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182</v>
      </c>
      <c r="B2" s="49" t="s">
        <v>183</v>
      </c>
      <c r="C2" s="50" t="s">
        <v>186</v>
      </c>
      <c r="D2" s="50" t="s">
        <v>187</v>
      </c>
      <c r="E2" s="50" t="s">
        <v>188</v>
      </c>
      <c r="F2" s="50" t="s">
        <v>189</v>
      </c>
      <c r="G2" s="50" t="s">
        <v>190</v>
      </c>
      <c r="H2" s="50" t="s">
        <v>184</v>
      </c>
      <c r="I2" s="49" t="s">
        <v>185</v>
      </c>
    </row>
    <row r="3" spans="1:9" x14ac:dyDescent="0.2">
      <c r="A3" s="52">
        <v>1</v>
      </c>
      <c r="B3" s="53" t="s">
        <v>75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76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192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77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>RANK(F6,$F$3:$F$7,0)</f>
        <v>5</v>
      </c>
    </row>
    <row r="7" spans="1:9" x14ac:dyDescent="0.2">
      <c r="A7" s="52">
        <v>5</v>
      </c>
      <c r="B7" s="53" t="s">
        <v>78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178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179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180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181</v>
      </c>
      <c r="B13" s="59"/>
    </row>
    <row r="14" spans="1:9" ht="47.25" customHeight="1" x14ac:dyDescent="0.2">
      <c r="A14" s="60" t="s">
        <v>147</v>
      </c>
      <c r="B14" s="61" t="s">
        <v>154</v>
      </c>
      <c r="C14" s="62" t="s">
        <v>148</v>
      </c>
      <c r="D14" s="75" t="s">
        <v>155</v>
      </c>
      <c r="E14" s="75"/>
    </row>
    <row r="15" spans="1:9" x14ac:dyDescent="0.2">
      <c r="A15" s="63">
        <f>COUNTA(B3:B7)</f>
        <v>5</v>
      </c>
      <c r="B15" s="85">
        <f>MAX(F3:F7)</f>
        <v>9.6666666666666661</v>
      </c>
      <c r="C15" s="64">
        <f>SUM(H3:H7)</f>
        <v>150000</v>
      </c>
      <c r="D15" s="76">
        <f>COUNTIF(D3:D7,"&gt;=9")</f>
        <v>2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F3" sqref="F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38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39</v>
      </c>
      <c r="C2" s="40" t="s">
        <v>40</v>
      </c>
      <c r="D2" s="40" t="s">
        <v>41</v>
      </c>
      <c r="E2" s="40" t="s">
        <v>42</v>
      </c>
      <c r="F2" s="40" t="s">
        <v>43</v>
      </c>
      <c r="G2" s="40" t="s">
        <v>44</v>
      </c>
      <c r="H2" s="40" t="s">
        <v>177</v>
      </c>
      <c r="I2" s="42" t="s">
        <v>71</v>
      </c>
      <c r="J2" s="42" t="s">
        <v>73</v>
      </c>
    </row>
    <row r="3" spans="1:11" ht="20.100000000000001" customHeight="1" x14ac:dyDescent="0.2">
      <c r="A3" s="5">
        <v>1</v>
      </c>
      <c r="B3" s="4" t="s">
        <v>74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7"/>
      <c r="G3" s="32" t="s">
        <v>33</v>
      </c>
      <c r="H3" s="27" t="s">
        <v>33</v>
      </c>
      <c r="I3" s="27" t="str">
        <f>IF(MID(B3,5,1)="C","Chai","Lon")</f>
        <v>Lon</v>
      </c>
      <c r="J3" s="27" t="str">
        <f>IF(MID(B3,6,1)="N","Nhập","Xuất")</f>
        <v>Nhập</v>
      </c>
    </row>
    <row r="4" spans="1:11" ht="20.100000000000001" customHeight="1" x14ac:dyDescent="0.2">
      <c r="A4" s="5">
        <v>2</v>
      </c>
      <c r="B4" s="2" t="s">
        <v>46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7"/>
      <c r="G4" s="2"/>
      <c r="H4" s="2"/>
      <c r="I4" s="27" t="str">
        <f t="shared" ref="I4:I10" si="1">IF(MID(B4,5,1)="C","Chai","Lon")</f>
        <v>Chai</v>
      </c>
      <c r="J4" s="27" t="str">
        <f t="shared" ref="J4:J10" si="2">IF(MID(B4,6,1)="N","Nhập","Xuất")</f>
        <v>Nhập</v>
      </c>
    </row>
    <row r="5" spans="1:11" ht="20.100000000000001" customHeight="1" x14ac:dyDescent="0.2">
      <c r="A5" s="5">
        <v>3</v>
      </c>
      <c r="B5" s="2" t="s">
        <v>47</v>
      </c>
      <c r="C5" s="2" t="str">
        <f t="shared" si="0"/>
        <v>SPRITE</v>
      </c>
      <c r="D5" s="5">
        <v>35</v>
      </c>
      <c r="E5" s="2">
        <v>1800</v>
      </c>
      <c r="F5" s="27"/>
      <c r="G5" s="2"/>
      <c r="H5" s="2"/>
      <c r="I5" s="27" t="str">
        <f t="shared" si="1"/>
        <v>Lon</v>
      </c>
      <c r="J5" s="27" t="str">
        <f t="shared" si="2"/>
        <v>Nhập</v>
      </c>
    </row>
    <row r="6" spans="1:11" ht="20.100000000000001" customHeight="1" x14ac:dyDescent="0.2">
      <c r="A6" s="5">
        <v>4</v>
      </c>
      <c r="B6" s="2" t="s">
        <v>48</v>
      </c>
      <c r="C6" s="2" t="str">
        <f t="shared" si="0"/>
        <v>PEPSI</v>
      </c>
      <c r="D6" s="5">
        <v>80</v>
      </c>
      <c r="E6" s="2">
        <v>1400</v>
      </c>
      <c r="F6" s="27"/>
      <c r="G6" s="2"/>
      <c r="H6" s="2"/>
      <c r="I6" s="27" t="str">
        <f t="shared" si="1"/>
        <v>Chai</v>
      </c>
      <c r="J6" s="27" t="str">
        <f t="shared" si="2"/>
        <v>Nhập</v>
      </c>
    </row>
    <row r="7" spans="1:11" ht="20.100000000000001" customHeight="1" x14ac:dyDescent="0.2">
      <c r="A7" s="5">
        <v>5</v>
      </c>
      <c r="B7" s="2" t="s">
        <v>49</v>
      </c>
      <c r="C7" s="2" t="str">
        <f t="shared" si="0"/>
        <v>FANTA</v>
      </c>
      <c r="D7" s="5">
        <v>80</v>
      </c>
      <c r="E7" s="2">
        <v>2000</v>
      </c>
      <c r="F7" s="27"/>
      <c r="G7" s="2"/>
      <c r="H7" s="2"/>
      <c r="I7" s="27" t="str">
        <f t="shared" si="1"/>
        <v>Lon</v>
      </c>
      <c r="J7" s="27" t="str">
        <f t="shared" si="2"/>
        <v>Nhập</v>
      </c>
    </row>
    <row r="8" spans="1:11" ht="20.100000000000001" customHeight="1" x14ac:dyDescent="0.2">
      <c r="A8" s="5">
        <v>6</v>
      </c>
      <c r="B8" s="2" t="s">
        <v>50</v>
      </c>
      <c r="C8" s="2" t="str">
        <f t="shared" si="0"/>
        <v>SPRITE</v>
      </c>
      <c r="D8" s="5">
        <v>35</v>
      </c>
      <c r="E8" s="2">
        <v>2300</v>
      </c>
      <c r="F8" s="27"/>
      <c r="G8" s="2"/>
      <c r="H8" s="2"/>
      <c r="I8" s="27" t="str">
        <f t="shared" si="1"/>
        <v>Lon</v>
      </c>
      <c r="J8" s="27" t="str">
        <f t="shared" si="2"/>
        <v>Xuất</v>
      </c>
    </row>
    <row r="9" spans="1:11" ht="20.100000000000001" customHeight="1" x14ac:dyDescent="0.2">
      <c r="A9" s="5">
        <v>7</v>
      </c>
      <c r="B9" s="2" t="s">
        <v>51</v>
      </c>
      <c r="C9" s="2" t="str">
        <f t="shared" si="0"/>
        <v>PEPSI</v>
      </c>
      <c r="D9" s="5">
        <v>50</v>
      </c>
      <c r="E9" s="2">
        <v>1800</v>
      </c>
      <c r="F9" s="27"/>
      <c r="G9" s="2"/>
      <c r="H9" s="2"/>
      <c r="I9" s="27" t="str">
        <f t="shared" si="1"/>
        <v>Chai</v>
      </c>
      <c r="J9" s="27" t="str">
        <f t="shared" si="2"/>
        <v>Xuất</v>
      </c>
    </row>
    <row r="10" spans="1:11" ht="20.100000000000001" customHeight="1" x14ac:dyDescent="0.2">
      <c r="A10" s="5">
        <v>8</v>
      </c>
      <c r="B10" s="2" t="s">
        <v>52</v>
      </c>
      <c r="C10" s="2" t="str">
        <f t="shared" si="0"/>
        <v>FANTA</v>
      </c>
      <c r="D10" s="5">
        <v>70</v>
      </c>
      <c r="E10" s="2">
        <v>2000</v>
      </c>
      <c r="F10" s="27"/>
      <c r="G10" s="2"/>
      <c r="H10" s="2"/>
      <c r="I10" s="27" t="str">
        <f t="shared" si="1"/>
        <v>Chai</v>
      </c>
      <c r="J10" s="27" t="str">
        <f t="shared" si="2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77" t="s">
        <v>53</v>
      </c>
      <c r="B13" s="77" t="s">
        <v>40</v>
      </c>
      <c r="C13" s="77" t="s">
        <v>42</v>
      </c>
      <c r="D13" s="77"/>
      <c r="F13" s="41" t="s">
        <v>64</v>
      </c>
      <c r="G13" s="41" t="s">
        <v>65</v>
      </c>
      <c r="I13" s="41" t="s">
        <v>70</v>
      </c>
      <c r="J13" s="41" t="s">
        <v>62</v>
      </c>
      <c r="K13" s="41" t="s">
        <v>63</v>
      </c>
    </row>
    <row r="14" spans="1:11" ht="20.100000000000001" customHeight="1" x14ac:dyDescent="0.2">
      <c r="A14" s="77"/>
      <c r="B14" s="77"/>
      <c r="C14" s="40" t="s">
        <v>62</v>
      </c>
      <c r="D14" s="40" t="s">
        <v>63</v>
      </c>
      <c r="F14" s="5" t="s">
        <v>66</v>
      </c>
      <c r="G14" s="2" t="s">
        <v>67</v>
      </c>
      <c r="I14" s="2" t="s">
        <v>58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23" t="s">
        <v>131</v>
      </c>
    </row>
    <row r="21" spans="1:4" ht="20.100000000000001" customHeight="1" x14ac:dyDescent="0.2">
      <c r="A21" s="23"/>
      <c r="B21" s="1" t="s">
        <v>176</v>
      </c>
    </row>
    <row r="22" spans="1:4" ht="20.100000000000001" customHeight="1" x14ac:dyDescent="0.2">
      <c r="B22" s="1" t="s">
        <v>149</v>
      </c>
    </row>
    <row r="23" spans="1:4" ht="20.100000000000001" customHeight="1" x14ac:dyDescent="0.2">
      <c r="B23" s="1" t="s">
        <v>82</v>
      </c>
      <c r="C23" s="1" t="s">
        <v>150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144</v>
      </c>
    </row>
    <row r="26" spans="1:4" ht="20.100000000000001" customHeight="1" x14ac:dyDescent="0.2">
      <c r="A26" s="1" t="s">
        <v>146</v>
      </c>
    </row>
    <row r="27" spans="1:4" ht="20.100000000000001" customHeight="1" x14ac:dyDescent="0.2">
      <c r="A27" s="1" t="s">
        <v>145</v>
      </c>
    </row>
    <row r="28" spans="1:4" ht="20.100000000000001" customHeight="1" x14ac:dyDescent="0.2">
      <c r="A28" s="26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119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99</v>
      </c>
      <c r="C2" s="84"/>
      <c r="D2" s="43" t="s">
        <v>100</v>
      </c>
      <c r="E2" s="79" t="s">
        <v>114</v>
      </c>
      <c r="F2" s="79"/>
      <c r="G2" s="79"/>
      <c r="H2" s="79"/>
      <c r="I2" s="43" t="s">
        <v>109</v>
      </c>
      <c r="J2" s="43" t="s">
        <v>110</v>
      </c>
      <c r="K2" s="43" t="s">
        <v>113</v>
      </c>
    </row>
    <row r="3" spans="1:11" x14ac:dyDescent="0.2">
      <c r="A3" s="81"/>
      <c r="B3" s="44" t="s">
        <v>102</v>
      </c>
      <c r="C3" s="44" t="s">
        <v>103</v>
      </c>
      <c r="D3" s="45" t="s">
        <v>101</v>
      </c>
      <c r="E3" s="44" t="s">
        <v>104</v>
      </c>
      <c r="F3" s="44" t="s">
        <v>105</v>
      </c>
      <c r="G3" s="44" t="s">
        <v>106</v>
      </c>
      <c r="H3" s="44" t="s">
        <v>107</v>
      </c>
      <c r="I3" s="45" t="s">
        <v>108</v>
      </c>
      <c r="J3" s="45" t="s">
        <v>111</v>
      </c>
      <c r="K3" s="45" t="s">
        <v>112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139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115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116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117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118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97</v>
      </c>
      <c r="H19" s="22" t="s">
        <v>130</v>
      </c>
    </row>
    <row r="20" spans="1:12" x14ac:dyDescent="0.2">
      <c r="A20" s="1" t="s">
        <v>124</v>
      </c>
      <c r="H20" s="43" t="s">
        <v>100</v>
      </c>
      <c r="I20" s="79" t="s">
        <v>114</v>
      </c>
      <c r="J20" s="79"/>
      <c r="K20" s="79"/>
      <c r="L20" s="79"/>
    </row>
    <row r="21" spans="1:12" x14ac:dyDescent="0.2">
      <c r="A21" s="1" t="s">
        <v>125</v>
      </c>
      <c r="H21" s="45" t="s">
        <v>101</v>
      </c>
      <c r="I21" s="44" t="s">
        <v>104</v>
      </c>
      <c r="J21" s="44" t="s">
        <v>105</v>
      </c>
      <c r="K21" s="44" t="s">
        <v>106</v>
      </c>
      <c r="L21" s="44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140</v>
      </c>
    </row>
    <row r="28" spans="1:12" x14ac:dyDescent="0.2">
      <c r="B28" s="1" t="s">
        <v>141</v>
      </c>
    </row>
    <row r="29" spans="1:12" x14ac:dyDescent="0.2">
      <c r="B29" s="1" t="s">
        <v>142</v>
      </c>
    </row>
    <row r="30" spans="1:12" x14ac:dyDescent="0.2">
      <c r="A30" s="1" t="s">
        <v>127</v>
      </c>
    </row>
    <row r="31" spans="1:12" x14ac:dyDescent="0.2">
      <c r="A31" s="1" t="s">
        <v>143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2023-09-24T05:01:32Z</dcterms:modified>
</cp:coreProperties>
</file>