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25165EC-5B47-4B2D-9EA8-97EC28B518F3}" xr6:coauthVersionLast="46" xr6:coauthVersionMax="46" xr10:uidLastSave="{00000000-0000-0000-0000-000000000000}"/>
  <bookViews>
    <workbookView xWindow="-120" yWindow="450" windowWidth="29040" windowHeight="15270" tabRatio="737" activeTab="2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3" i="7" l="1"/>
  <c r="H5" i="7"/>
  <c r="H6" i="7"/>
  <c r="H7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I21" i="13"/>
  <c r="H21" i="13"/>
  <c r="G21" i="13"/>
  <c r="D6" i="13"/>
  <c r="E6" i="13" s="1"/>
  <c r="D7" i="13"/>
  <c r="D8" i="13"/>
  <c r="E8" i="13" s="1"/>
  <c r="D9" i="13"/>
  <c r="D10" i="13"/>
  <c r="D11" i="13"/>
  <c r="D12" i="13"/>
  <c r="D13" i="13"/>
  <c r="E13" i="13" s="1"/>
  <c r="D5" i="13"/>
  <c r="E5" i="13" s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E7" i="13"/>
  <c r="E9" i="13"/>
  <c r="E10" i="13"/>
  <c r="E11" i="13"/>
  <c r="E12" i="13"/>
  <c r="C6" i="13"/>
  <c r="C7" i="13"/>
  <c r="C8" i="13"/>
  <c r="C9" i="13"/>
  <c r="C10" i="13"/>
  <c r="C11" i="13"/>
  <c r="C12" i="13"/>
  <c r="C13" i="13"/>
  <c r="F6" i="13"/>
  <c r="F7" i="13"/>
  <c r="F8" i="13"/>
  <c r="F9" i="13"/>
  <c r="F10" i="13"/>
  <c r="F11" i="13"/>
  <c r="F12" i="13"/>
  <c r="F13" i="13"/>
  <c r="G6" i="13"/>
  <c r="G7" i="13"/>
  <c r="G8" i="13"/>
  <c r="G9" i="13"/>
  <c r="G10" i="13"/>
  <c r="G11" i="13"/>
  <c r="G12" i="13"/>
  <c r="G13" i="13"/>
  <c r="G5" i="13"/>
  <c r="F5" i="13"/>
  <c r="C5" i="13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<sst xmlns="http://schemas.openxmlformats.org/spreadsheetml/2006/main" count="261" uniqueCount="196">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</sst>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8" fillId="0" borderId="1" xfId="0" applyFont="1" applyBorder="1"/>
    <xf numFmtId="1" fontId="43" fillId="0" borderId="2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10" zoomScale="90" workbookViewId="0">
      <selection activeCell="G21" sqref="G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6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91</v>
      </c>
      <c r="G4" s="35" t="s">
        <v>92</v>
      </c>
      <c r="H4" s="72"/>
      <c r="I4" s="37"/>
    </row>
    <row r="5" spans="1:10" ht="20.100000000000001" customHeight="1" x14ac:dyDescent="0.2">
      <c r="A5" s="2" t="s">
        <v>162</v>
      </c>
      <c r="B5" s="2">
        <v>22</v>
      </c>
      <c r="C5" s="64" t="str">
        <f>IF(LEFT(A5,2)="A2","Tin học A.2","Tin học A.1")</f>
        <v>Tin học A.1</v>
      </c>
      <c r="D5" s="2" t="str">
        <f>IF(MID(A5,3,1)="S","Sáng",IF(MID(A5,3,1)="C","Chiều","Tối"))</f>
        <v>Sáng</v>
      </c>
      <c r="E5" s="27" t="str">
        <f>C5&amp;" - "&amp;D5</f>
        <v>Tin học A.1 - Sáng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64" t="str">
        <f t="shared" ref="C6:C13" si="0">IF(LEFT(A6,2)="A2","Tin học A.2","Tin học A.1")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C6&amp;" - "&amp;D6</f>
        <v>Tin học A.1 - Tối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64" t="str">
        <f t="shared" si="0"/>
        <v>Tin học A.2</v>
      </c>
      <c r="D7" s="2" t="str">
        <f t="shared" si="1"/>
        <v>Chiều</v>
      </c>
      <c r="E7" s="27" t="str">
        <f t="shared" si="2"/>
        <v>Tin học A.2 - Chiều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64" t="str">
        <f t="shared" si="0"/>
        <v>Tin học A.1</v>
      </c>
      <c r="D8" s="2" t="str">
        <f t="shared" si="1"/>
        <v>Sáng</v>
      </c>
      <c r="E8" s="27" t="str">
        <f t="shared" si="2"/>
        <v>Tin học A.1 - Sáng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64" t="str">
        <f t="shared" si="0"/>
        <v>Tin học A.1</v>
      </c>
      <c r="D9" s="2" t="str">
        <f t="shared" si="1"/>
        <v>Chiều</v>
      </c>
      <c r="E9" s="27" t="str">
        <f t="shared" si="2"/>
        <v>Tin học A.1 - Chiều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64" t="str">
        <f t="shared" si="0"/>
        <v>Tin học A.1</v>
      </c>
      <c r="D10" s="2" t="str">
        <f t="shared" si="1"/>
        <v>Sáng</v>
      </c>
      <c r="E10" s="27" t="str">
        <f t="shared" si="2"/>
        <v>Tin học A.1 - Sáng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64" t="str">
        <f t="shared" si="0"/>
        <v>Tin học A.2</v>
      </c>
      <c r="D11" s="2" t="str">
        <f t="shared" si="1"/>
        <v>Tối</v>
      </c>
      <c r="E11" s="27" t="str">
        <f t="shared" si="2"/>
        <v>Tin học A.2 - Tối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64" t="str">
        <f t="shared" si="0"/>
        <v>Tin học A.1</v>
      </c>
      <c r="D12" s="2" t="str">
        <f t="shared" si="1"/>
        <v>Tối</v>
      </c>
      <c r="E12" s="27" t="str">
        <f t="shared" si="2"/>
        <v>Tin học A.1 - Tối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64" t="str">
        <f t="shared" si="0"/>
        <v>Tin học A.2</v>
      </c>
      <c r="D13" s="2" t="str">
        <f t="shared" si="1"/>
        <v>Sáng</v>
      </c>
      <c r="E13" s="27" t="str">
        <f t="shared" si="2"/>
        <v>Tin học A.2 - Sáng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COUNTIF($D$5:$D$13,"=Sáng")</f>
        <v>4</v>
      </c>
      <c r="H21" s="27">
        <f>COUNTIF($D$5:$D$13,"=Chiều")</f>
        <v>2</v>
      </c>
      <c r="I21" s="27">
        <f t="shared" ref="I21" si="7">COUNTIF($D$5:$D$13,"=Sáng")</f>
        <v>4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MID(B3,4,1)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IF(E3=$D$14,"26",IF(E3=$D$15,"25.5","20"))</f>
        <v>26</v>
      </c>
      <c r="J3" s="27">
        <f>IF(D3=1,0,IF(D3=2,1,2))+IF(C3=1,0,IF(C3=2,0.5,1))</f>
        <v>3</v>
      </c>
      <c r="K3" s="27">
        <f>J3+F3+G3+H3</f>
        <v>19.5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MID(B4,4,1)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IF(E4=$D$14,"26",IF(E4=$D$15,"25.5","20"))</f>
        <v>26</v>
      </c>
      <c r="J4" s="27">
        <f t="shared" ref="J4:J10" si="4">IF(D4=1,0,IF(D4=2,1,2))+IF(C4=1,0,IF(C4=2,0.5,1))</f>
        <v>3</v>
      </c>
      <c r="K4" s="27">
        <f t="shared" ref="K4:K10" si="5">J4+F4+G4+H4</f>
        <v>23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>
        <f t="shared" si="4"/>
        <v>3</v>
      </c>
      <c r="K6" s="27">
        <f t="shared" si="5"/>
        <v>23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>
        <f t="shared" si="4"/>
        <v>3</v>
      </c>
      <c r="K7" s="27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>
        <f t="shared" si="4"/>
        <v>3</v>
      </c>
      <c r="K8" s="27">
        <f t="shared" si="5"/>
        <v>21.5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>
        <f t="shared" si="4"/>
        <v>3</v>
      </c>
      <c r="K9" s="27">
        <f t="shared" si="5"/>
        <v>21.5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>
        <f t="shared" si="4"/>
        <v>3</v>
      </c>
      <c r="K10" s="27">
        <f t="shared" si="5"/>
        <v>18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/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tabSelected="1" zoomScaleNormal="100" workbookViewId="0">
      <selection activeCell="H3" sqref="H3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5" t="s">
        <v>194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9" t="s">
        <v>185</v>
      </c>
      <c r="B2" s="49" t="s">
        <v>186</v>
      </c>
      <c r="C2" s="50" t="s">
        <v>189</v>
      </c>
      <c r="D2" s="50" t="s">
        <v>190</v>
      </c>
      <c r="E2" s="50" t="s">
        <v>191</v>
      </c>
      <c r="F2" s="50" t="s">
        <v>192</v>
      </c>
      <c r="G2" s="50" t="s">
        <v>193</v>
      </c>
      <c r="H2" s="50" t="s">
        <v>187</v>
      </c>
      <c r="I2" s="49" t="s">
        <v>188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65">
        <f>(E3+2+D3)/3</f>
        <v>7</v>
      </c>
      <c r="G3" s="54" t="str">
        <f>IF(F3&lt;5,"Thi lại","Lên lớp")</f>
        <v>Lên lớp</v>
      </c>
      <c r="H3" s="54" t="e">
        <f>AND(M10)</f>
        <v>#VALUE!</v>
      </c>
      <c r="I3" s="54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65">
        <f t="shared" ref="F4:F7" si="0">(E4+2+D4)/3</f>
        <v>6.666666666666667</v>
      </c>
      <c r="G4" s="54" t="str">
        <f t="shared" ref="G4:G7" si="1">IF(F4&lt;5,"Thi lại","Lên lớp")</f>
        <v>Lên lớp</v>
      </c>
      <c r="H4" s="54"/>
      <c r="I4" s="54"/>
    </row>
    <row r="5" spans="1:9" x14ac:dyDescent="0.2">
      <c r="A5" s="52">
        <v>3</v>
      </c>
      <c r="B5" s="53" t="s">
        <v>195</v>
      </c>
      <c r="C5" s="52" t="s">
        <v>31</v>
      </c>
      <c r="D5" s="52">
        <v>5</v>
      </c>
      <c r="E5" s="52">
        <v>6</v>
      </c>
      <c r="F5" s="65">
        <f t="shared" si="0"/>
        <v>4.333333333333333</v>
      </c>
      <c r="G5" s="54" t="str">
        <f t="shared" si="1"/>
        <v>Thi lại</v>
      </c>
      <c r="H5" s="54" t="str">
        <f t="shared" ref="H5:H7" si="2">IF(F5&gt;=9,"Đạo đức "="A","")</f>
        <v/>
      </c>
      <c r="I5" s="54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65">
        <f t="shared" si="0"/>
        <v>4</v>
      </c>
      <c r="G6" s="54" t="str">
        <f t="shared" si="1"/>
        <v>Thi lại</v>
      </c>
      <c r="H6" s="54" t="str">
        <f t="shared" si="2"/>
        <v/>
      </c>
      <c r="I6" s="54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65">
        <f t="shared" si="0"/>
        <v>7</v>
      </c>
      <c r="G7" s="54" t="str">
        <f t="shared" si="1"/>
        <v>Lên lớp</v>
      </c>
      <c r="H7" s="54" t="str">
        <f t="shared" si="2"/>
        <v/>
      </c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181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182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183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184</v>
      </c>
      <c r="B13" s="58"/>
    </row>
    <row r="14" spans="1:9" ht="47.25" customHeight="1" x14ac:dyDescent="0.2">
      <c r="A14" s="59" t="s">
        <v>149</v>
      </c>
      <c r="B14" s="60" t="s">
        <v>156</v>
      </c>
      <c r="C14" s="61" t="s">
        <v>150</v>
      </c>
      <c r="D14" s="76" t="s">
        <v>158</v>
      </c>
      <c r="E14" s="76"/>
    </row>
    <row r="15" spans="1:9" x14ac:dyDescent="0.2">
      <c r="A15" s="62" t="s">
        <v>34</v>
      </c>
      <c r="B15" s="62" t="s">
        <v>157</v>
      </c>
      <c r="C15" s="63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8"/>
      <c r="B14" s="78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3" t="s">
        <v>102</v>
      </c>
      <c r="E2" s="80" t="s">
        <v>116</v>
      </c>
      <c r="F2" s="80"/>
      <c r="G2" s="80"/>
      <c r="H2" s="80"/>
      <c r="I2" s="43" t="s">
        <v>111</v>
      </c>
      <c r="J2" s="43" t="s">
        <v>112</v>
      </c>
      <c r="K2" s="43" t="s">
        <v>115</v>
      </c>
    </row>
    <row r="3" spans="1:11" x14ac:dyDescent="0.2">
      <c r="A3" s="82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2023-09-24T05:01:54Z</dcterms:modified>
</cp:coreProperties>
</file>