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96010CC-5C2A-41B8-B742-1B9438901F7D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3" i="2"/>
  <c r="I4" i="2"/>
  <c r="I5" i="2"/>
  <c r="I6" i="2"/>
  <c r="I7" i="2"/>
  <c r="I8" i="2"/>
  <c r="I9" i="2"/>
  <c r="I10" i="2"/>
  <c r="I3" i="2"/>
  <c r="J4" i="2"/>
  <c r="J5" i="2"/>
  <c r="J6" i="2"/>
  <c r="J7" i="2"/>
  <c r="J8" i="2"/>
  <c r="J9" i="2"/>
  <c r="J10" i="2"/>
  <c r="J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C4" i="2"/>
  <c r="C5" i="2"/>
  <c r="C6" i="2"/>
  <c r="C7" i="2"/>
  <c r="C8" i="2"/>
  <c r="C9" i="2"/>
  <c r="C10" i="2"/>
  <c r="C3" i="2"/>
  <c r="D15" i="7"/>
  <c r="C15" i="7"/>
  <c r="B15" i="7"/>
  <c r="I3" i="7"/>
  <c r="A15" i="7"/>
  <c r="I4" i="7"/>
  <c r="I5" i="7"/>
  <c r="I6" i="7"/>
  <c r="I7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3" i="13"/>
  <c r="I9" i="13"/>
  <c r="I12" i="13"/>
  <c r="I6" i="13"/>
  <c r="G10" i="13"/>
  <c r="G11" i="13"/>
  <c r="G7" i="13"/>
  <c r="G5" i="13"/>
  <c r="G8" i="13"/>
  <c r="G13" i="13"/>
  <c r="G9" i="13"/>
  <c r="G12" i="13"/>
  <c r="G6" i="13"/>
  <c r="C12" i="13"/>
  <c r="C10" i="13"/>
  <c r="C11" i="13"/>
  <c r="C7" i="13"/>
  <c r="C5" i="13"/>
  <c r="C8" i="13"/>
  <c r="C13" i="13"/>
  <c r="C9" i="13"/>
  <c r="C6" i="13"/>
  <c r="F10" i="13"/>
  <c r="F11" i="13"/>
  <c r="F7" i="13"/>
  <c r="F5" i="13"/>
  <c r="F8" i="13"/>
  <c r="F13" i="13"/>
  <c r="F9" i="13"/>
  <c r="F12" i="13"/>
  <c r="F6" i="13"/>
  <c r="D10" i="13"/>
  <c r="H10" i="13" s="1"/>
  <c r="D11" i="13"/>
  <c r="H11" i="13" s="1"/>
  <c r="D7" i="13"/>
  <c r="H7" i="13" s="1"/>
  <c r="D5" i="13"/>
  <c r="H21" i="13" s="1"/>
  <c r="D8" i="13"/>
  <c r="H8" i="13" s="1"/>
  <c r="D13" i="13"/>
  <c r="H13" i="13" s="1"/>
  <c r="D9" i="13"/>
  <c r="H9" i="13" s="1"/>
  <c r="D12" i="13"/>
  <c r="H12" i="13" s="1"/>
  <c r="D6" i="13"/>
  <c r="H6" i="13" s="1"/>
  <c r="E8" i="13" l="1"/>
  <c r="E5" i="13"/>
  <c r="E6" i="13"/>
  <c r="E12" i="13"/>
  <c r="E10" i="13"/>
  <c r="E9" i="13"/>
  <c r="E13" i="13"/>
  <c r="E7" i="13"/>
  <c r="E11" i="13"/>
  <c r="H5" i="13"/>
  <c r="I21" i="13"/>
  <c r="G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<sst xmlns="http://schemas.openxmlformats.org/spreadsheetml/2006/main" count="253" uniqueCount="193">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</sst>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0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2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10" fillId="0" borderId="0" xfId="0" applyNumberFormat="1" applyFont="1"/>
    <xf numFmtId="2" fontId="43" fillId="0" borderId="1" xfId="0" applyNumberFormat="1" applyFont="1" applyBorder="1"/>
    <xf numFmtId="0" fontId="43" fillId="0" borderId="1" xfId="0" applyNumberFormat="1" applyFont="1" applyBorder="1"/>
    <xf numFmtId="0" fontId="8" fillId="0" borderId="1" xfId="0" applyFont="1" applyBorder="1"/>
    <xf numFmtId="0" fontId="25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40" zoomScaleNormal="140" workbookViewId="0">
      <selection activeCell="E5" sqref="E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83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84</v>
      </c>
      <c r="B3" s="72" t="s">
        <v>85</v>
      </c>
      <c r="C3" s="65" t="s">
        <v>91</v>
      </c>
      <c r="D3" s="65" t="s">
        <v>92</v>
      </c>
      <c r="E3" s="65" t="s">
        <v>86</v>
      </c>
      <c r="F3" s="67" t="s">
        <v>87</v>
      </c>
      <c r="G3" s="68"/>
      <c r="H3" s="70" t="s">
        <v>88</v>
      </c>
      <c r="I3" s="36" t="s">
        <v>45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89</v>
      </c>
      <c r="G4" s="35" t="s">
        <v>90</v>
      </c>
      <c r="H4" s="71"/>
      <c r="I4" s="37"/>
    </row>
    <row r="5" spans="1:10" ht="20.100000000000001" customHeight="1" x14ac:dyDescent="0.2">
      <c r="A5" s="2" t="s">
        <v>167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MID(A5,3,1)</f>
        <v>C</v>
      </c>
      <c r="E5" s="27" t="str">
        <f t="shared" ref="E5:E13" si="2">C5&amp;"-"&amp;IF(D5="S","Sáng",IF(D5="C","Chiều","Tối"))</f>
        <v>Tin học A.1-Chiều</v>
      </c>
      <c r="F5" s="27" t="str">
        <f t="shared" ref="F5:F13" si="3">IF(B5&lt;10,"","X")</f>
        <v>X</v>
      </c>
      <c r="G5" s="27" t="str">
        <f t="shared" ref="G5:G13" si="4">IF(B5&gt;=20,"X","")</f>
        <v>X</v>
      </c>
      <c r="H5" s="48">
        <f t="shared" ref="H5:H13" si="5">IF(D5="T",$D$2+2,$D$2)</f>
        <v>44344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159</v>
      </c>
      <c r="B6" s="2">
        <v>22</v>
      </c>
      <c r="C6" s="2" t="str">
        <f t="shared" si="0"/>
        <v>Tin học A.1</v>
      </c>
      <c r="D6" s="2" t="str">
        <f t="shared" si="1"/>
        <v>S</v>
      </c>
      <c r="E6" s="27" t="str">
        <f t="shared" si="2"/>
        <v>Tin học A.1-Sáng</v>
      </c>
      <c r="F6" s="27" t="str">
        <f t="shared" si="3"/>
        <v>X</v>
      </c>
      <c r="G6" s="27" t="str">
        <f t="shared" si="4"/>
        <v>X</v>
      </c>
      <c r="H6" s="48">
        <f t="shared" si="5"/>
        <v>44344</v>
      </c>
      <c r="I6" s="27" t="str">
        <f t="shared" si="6"/>
        <v/>
      </c>
    </row>
    <row r="7" spans="1:10" ht="20.100000000000001" customHeight="1" x14ac:dyDescent="0.2">
      <c r="A7" s="2" t="s">
        <v>166</v>
      </c>
      <c r="B7" s="2">
        <v>18</v>
      </c>
      <c r="C7" s="2" t="str">
        <f t="shared" si="0"/>
        <v>Tin học A.1</v>
      </c>
      <c r="D7" s="2" t="str">
        <f t="shared" si="1"/>
        <v>S</v>
      </c>
      <c r="E7" s="27" t="str">
        <f t="shared" si="2"/>
        <v>Tin học A.1-Sáng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168</v>
      </c>
      <c r="B8" s="2">
        <v>7</v>
      </c>
      <c r="C8" s="2" t="str">
        <f t="shared" si="0"/>
        <v>Tin học A.1</v>
      </c>
      <c r="D8" s="2" t="str">
        <f t="shared" si="1"/>
        <v>S</v>
      </c>
      <c r="E8" s="27" t="str">
        <f t="shared" si="2"/>
        <v>Tin học A.1-Sáng</v>
      </c>
      <c r="F8" s="27" t="str">
        <f t="shared" si="3"/>
        <v/>
      </c>
      <c r="G8" s="27" t="str">
        <f t="shared" si="4"/>
        <v/>
      </c>
      <c r="H8" s="48">
        <f t="shared" si="5"/>
        <v>44344</v>
      </c>
      <c r="I8" s="27" t="str">
        <f t="shared" si="6"/>
        <v>Hủy</v>
      </c>
    </row>
    <row r="9" spans="1:10" ht="20.100000000000001" customHeight="1" x14ac:dyDescent="0.2">
      <c r="A9" s="2" t="s">
        <v>170</v>
      </c>
      <c r="B9" s="2">
        <v>28</v>
      </c>
      <c r="C9" s="2" t="str">
        <f t="shared" si="0"/>
        <v>Tin học A.1</v>
      </c>
      <c r="D9" s="2" t="str">
        <f t="shared" si="1"/>
        <v>T</v>
      </c>
      <c r="E9" s="27" t="str">
        <f t="shared" si="2"/>
        <v>Tin học A.1-Tối</v>
      </c>
      <c r="F9" s="27" t="str">
        <f t="shared" si="3"/>
        <v>X</v>
      </c>
      <c r="G9" s="27" t="str">
        <f t="shared" si="4"/>
        <v>X</v>
      </c>
      <c r="H9" s="48">
        <f t="shared" si="5"/>
        <v>44346</v>
      </c>
      <c r="I9" s="27" t="str">
        <f t="shared" si="6"/>
        <v/>
      </c>
    </row>
    <row r="10" spans="1:10" ht="20.100000000000001" customHeight="1" x14ac:dyDescent="0.2">
      <c r="A10" s="2" t="s">
        <v>164</v>
      </c>
      <c r="B10" s="2">
        <v>18</v>
      </c>
      <c r="C10" s="2" t="str">
        <f t="shared" si="0"/>
        <v>Tin học A.1</v>
      </c>
      <c r="D10" s="2" t="str">
        <f t="shared" si="1"/>
        <v>T</v>
      </c>
      <c r="E10" s="27" t="str">
        <f t="shared" si="2"/>
        <v>Tin học A.1-Tối</v>
      </c>
      <c r="F10" s="27" t="str">
        <f t="shared" si="3"/>
        <v>X</v>
      </c>
      <c r="G10" s="27" t="str">
        <f t="shared" si="4"/>
        <v/>
      </c>
      <c r="H10" s="48">
        <f t="shared" si="5"/>
        <v>44346</v>
      </c>
      <c r="I10" s="27" t="str">
        <f t="shared" si="6"/>
        <v/>
      </c>
    </row>
    <row r="11" spans="1:10" ht="20.100000000000001" customHeight="1" x14ac:dyDescent="0.2">
      <c r="A11" s="2" t="s">
        <v>165</v>
      </c>
      <c r="B11" s="2">
        <v>19</v>
      </c>
      <c r="C11" s="2" t="str">
        <f t="shared" si="0"/>
        <v>Tin học A.2</v>
      </c>
      <c r="D11" s="2" t="str">
        <f t="shared" si="1"/>
        <v>C</v>
      </c>
      <c r="E11" s="27" t="str">
        <f t="shared" si="2"/>
        <v>Tin học A.2-Chiều</v>
      </c>
      <c r="F11" s="27" t="str">
        <f t="shared" si="3"/>
        <v>X</v>
      </c>
      <c r="G11" s="27" t="str">
        <f t="shared" si="4"/>
        <v/>
      </c>
      <c r="H11" s="48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171</v>
      </c>
      <c r="B12" s="2">
        <v>9</v>
      </c>
      <c r="C12" s="2" t="str">
        <f t="shared" si="0"/>
        <v>Tin học A.2</v>
      </c>
      <c r="D12" s="2" t="str">
        <f t="shared" si="1"/>
        <v>S</v>
      </c>
      <c r="E12" s="27" t="str">
        <f t="shared" si="2"/>
        <v>Tin học A.2-Sáng</v>
      </c>
      <c r="F12" s="27" t="str">
        <f t="shared" si="3"/>
        <v/>
      </c>
      <c r="G12" s="27" t="str">
        <f t="shared" si="4"/>
        <v/>
      </c>
      <c r="H12" s="48">
        <f t="shared" si="5"/>
        <v>44344</v>
      </c>
      <c r="I12" s="27" t="str">
        <f t="shared" si="6"/>
        <v>Hủy</v>
      </c>
    </row>
    <row r="13" spans="1:10" ht="20.100000000000001" customHeight="1" x14ac:dyDescent="0.2">
      <c r="A13" s="2" t="s">
        <v>169</v>
      </c>
      <c r="B13" s="2">
        <v>19</v>
      </c>
      <c r="C13" s="2" t="str">
        <f t="shared" si="0"/>
        <v>Tin học A.2</v>
      </c>
      <c r="D13" s="2" t="str">
        <f t="shared" si="1"/>
        <v>T</v>
      </c>
      <c r="E13" s="27" t="str">
        <f t="shared" si="2"/>
        <v>Tin học A.2-Tối</v>
      </c>
      <c r="F13" s="27" t="str">
        <f t="shared" si="3"/>
        <v>X</v>
      </c>
      <c r="G13" s="27" t="str">
        <f t="shared" si="4"/>
        <v/>
      </c>
      <c r="H13" s="48">
        <f t="shared" si="5"/>
        <v>44346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172</v>
      </c>
      <c r="B16" s="35" t="s">
        <v>91</v>
      </c>
      <c r="D16" s="38" t="s">
        <v>173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7">
        <f>COUNTIF($D$5:$D$13,"=S")</f>
        <v>4</v>
      </c>
      <c r="H21" s="27">
        <f>COUNTIF($D$5:$D$13,"=C")</f>
        <v>2</v>
      </c>
      <c r="I21" s="27">
        <f>COUNTIF($D$5:$D$13,"=T")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4"/>
  <sheetViews>
    <sheetView topLeftCell="A10" zoomScale="142" zoomScaleNormal="142" workbookViewId="0">
      <selection activeCell="L3" sqref="L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2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2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2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64">
        <f>IF(D3="1",0,IF(D3="2",1,2))+IF(LEFT(B3,2)="HS",0,IF(LEFT(B3,2)="BD",0.5,1))</f>
        <v>0.5</v>
      </c>
      <c r="K3" s="64">
        <f>J3+SUM(F3:H3)</f>
        <v>17</v>
      </c>
      <c r="L3" s="85"/>
    </row>
    <row r="4" spans="1:12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64">
        <f t="shared" ref="J4:J10" si="4">IF(D4="1",0,IF(D4="2",1,2))+IF(LEFT(B4,2)="HS",0,IF(LEFT(B4,2)="BD",0.5,1))</f>
        <v>2</v>
      </c>
      <c r="K4" s="64">
        <f t="shared" ref="K4:K10" si="5">J4+SUM(F4:H4)</f>
        <v>22</v>
      </c>
    </row>
    <row r="5" spans="1:12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64">
        <f t="shared" si="4"/>
        <v>3</v>
      </c>
      <c r="K5" s="64">
        <f t="shared" si="5"/>
        <v>16.5</v>
      </c>
    </row>
    <row r="6" spans="1:12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64">
        <f t="shared" si="4"/>
        <v>1</v>
      </c>
      <c r="K6" s="64">
        <f t="shared" si="5"/>
        <v>21</v>
      </c>
    </row>
    <row r="7" spans="1:12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64">
        <f t="shared" si="4"/>
        <v>1</v>
      </c>
      <c r="K7" s="64">
        <f t="shared" si="5"/>
        <v>20.5</v>
      </c>
    </row>
    <row r="8" spans="1:12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64">
        <f t="shared" si="4"/>
        <v>2.5</v>
      </c>
      <c r="K8" s="64">
        <f t="shared" si="5"/>
        <v>21</v>
      </c>
    </row>
    <row r="9" spans="1:12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64">
        <f t="shared" si="4"/>
        <v>1</v>
      </c>
      <c r="K9" s="64">
        <f t="shared" si="5"/>
        <v>19.5</v>
      </c>
    </row>
    <row r="10" spans="1:12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64">
        <f t="shared" si="4"/>
        <v>2</v>
      </c>
      <c r="K10" s="64">
        <f t="shared" si="5"/>
        <v>17</v>
      </c>
    </row>
    <row r="12" spans="1:12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2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36</v>
      </c>
      <c r="J13" s="46" t="s">
        <v>37</v>
      </c>
    </row>
    <row r="14" spans="1:12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139</v>
      </c>
      <c r="J14" s="27" t="s">
        <v>139</v>
      </c>
    </row>
    <row r="15" spans="1:12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139</v>
      </c>
      <c r="J15" s="27" t="s">
        <v>139</v>
      </c>
    </row>
    <row r="16" spans="1:12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139</v>
      </c>
      <c r="J16" s="27" t="s">
        <v>139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="154" zoomScaleNormal="154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191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182</v>
      </c>
      <c r="B2" s="49" t="s">
        <v>183</v>
      </c>
      <c r="C2" s="50" t="s">
        <v>186</v>
      </c>
      <c r="D2" s="50" t="s">
        <v>187</v>
      </c>
      <c r="E2" s="50" t="s">
        <v>188</v>
      </c>
      <c r="F2" s="50" t="s">
        <v>189</v>
      </c>
      <c r="G2" s="50" t="s">
        <v>190</v>
      </c>
      <c r="H2" s="50" t="s">
        <v>184</v>
      </c>
      <c r="I2" s="49" t="s">
        <v>185</v>
      </c>
    </row>
    <row r="3" spans="1:9" x14ac:dyDescent="0.2">
      <c r="A3" s="52">
        <v>1</v>
      </c>
      <c r="B3" s="53" t="s">
        <v>75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RANK(F3,$F$3:$F$7)</f>
        <v>1</v>
      </c>
    </row>
    <row r="4" spans="1:9" x14ac:dyDescent="0.2">
      <c r="A4" s="52">
        <v>2</v>
      </c>
      <c r="B4" s="53" t="s">
        <v>76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RANK(F4,$F$3:$F$7)</f>
        <v>2</v>
      </c>
    </row>
    <row r="5" spans="1:9" x14ac:dyDescent="0.2">
      <c r="A5" s="52">
        <v>3</v>
      </c>
      <c r="B5" s="53" t="s">
        <v>192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77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78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178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179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180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181</v>
      </c>
      <c r="B13" s="59"/>
    </row>
    <row r="14" spans="1:9" ht="47.25" customHeight="1" x14ac:dyDescent="0.2">
      <c r="A14" s="60" t="s">
        <v>147</v>
      </c>
      <c r="B14" s="61" t="s">
        <v>154</v>
      </c>
      <c r="C14" s="62" t="s">
        <v>148</v>
      </c>
      <c r="D14" s="75" t="s">
        <v>155</v>
      </c>
      <c r="E14" s="75"/>
    </row>
    <row r="15" spans="1:9" x14ac:dyDescent="0.2">
      <c r="A15" s="63">
        <f>SUM(A3:A7)</f>
        <v>15</v>
      </c>
      <c r="B15" s="86">
        <f>MAX(F3:F7)</f>
        <v>9.6666666666666661</v>
      </c>
      <c r="C15" s="87">
        <f>SUM(H3:H7)</f>
        <v>150000</v>
      </c>
      <c r="D15" s="76">
        <f>COUNTIF(D3:D7,"&gt;=9")</f>
        <v>2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="115" zoomScaleNormal="115" workbookViewId="0">
      <selection activeCell="J14" sqref="J14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177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88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D3*E3-IF(F3&lt;&gt;"",F3,0)</f>
        <v>28000</v>
      </c>
      <c r="H3" s="27" t="str">
        <f>IF(AND(D3&gt;=50,J3="Xuất"),"Có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88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 t="str">
        <f t="shared" ref="F4:F10" si="1">IF(AND(LEFT(B4,2)="PE",MID(B4,5,1)="C",RIGHT(B4,1)="X",D4&gt;=50),5%*D4*E4,"")</f>
        <v/>
      </c>
      <c r="G4" s="32">
        <f t="shared" ref="G4:G10" si="2">D4*E4-IF(F4&lt;&gt;"",F4,0)</f>
        <v>64000</v>
      </c>
      <c r="H4" s="27" t="str">
        <f t="shared" ref="H4:H10" si="3">IF(AND(D4&gt;=50,J4="Xuất"),"Có quà tặng","")</f>
        <v/>
      </c>
      <c r="I4" s="27" t="str">
        <f t="shared" ref="I4:I10" si="4">IF(MID(B4,5,1)="C","Chai","Lon")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88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48</v>
      </c>
      <c r="C6" s="88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49</v>
      </c>
      <c r="C7" s="88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50</v>
      </c>
      <c r="C8" s="88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51</v>
      </c>
      <c r="C9" s="88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52</v>
      </c>
      <c r="C10" s="88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1" spans="1:11" ht="20.100000000000001" customHeight="1" x14ac:dyDescent="0.2">
      <c r="I11" s="89"/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7" t="s">
        <v>53</v>
      </c>
      <c r="B13" s="77" t="s">
        <v>40</v>
      </c>
      <c r="C13" s="77" t="s">
        <v>42</v>
      </c>
      <c r="D13" s="77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77"/>
      <c r="B14" s="77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/>
      <c r="K14" s="27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119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99</v>
      </c>
      <c r="C2" s="84"/>
      <c r="D2" s="43" t="s">
        <v>100</v>
      </c>
      <c r="E2" s="79" t="s">
        <v>114</v>
      </c>
      <c r="F2" s="79"/>
      <c r="G2" s="79"/>
      <c r="H2" s="79"/>
      <c r="I2" s="43" t="s">
        <v>109</v>
      </c>
      <c r="J2" s="43" t="s">
        <v>110</v>
      </c>
      <c r="K2" s="43" t="s">
        <v>113</v>
      </c>
    </row>
    <row r="3" spans="1:11" x14ac:dyDescent="0.2">
      <c r="A3" s="81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139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117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79" t="s">
        <v>114</v>
      </c>
      <c r="J20" s="79"/>
      <c r="K20" s="79"/>
      <c r="L20" s="79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2023-10-22T02:58:44Z</dcterms:modified>
</cp:coreProperties>
</file>