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9254E1E-06F0-41EA-B8A0-1CE7C79FDD84}" xr6:coauthVersionLast="46" xr6:coauthVersionMax="46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_7" sheetId="8" r:id="rId3"/>
  </sheets>
  <calcPr calcId="181029"/>
  <customWorkbookViews>
    <customWorkbookView name="Administrator - Personal View" guid="{71B7596A-828D-4818-93E6-AFB697F61EF8}" mergeInterval="0" personalView="1" maximized="1" windowWidth="796" windowHeight="411" tabRatio="601" activeSheetId="1"/>
    <customWorkbookView name="Quoc Thong - Personal View" guid="{EFB3FD9B-6B5D-11D7-A658-A01F1886F630}" mergeInterval="0" personalView="1" maximized="1" windowWidth="770" windowHeight="408" activeSheetId="7"/>
  </customWorkbookViews>
</workbook>
</file>

<file path=xl/calcChain.xml><?xml version="1.0" encoding="utf-8"?>
<calcChain xmlns="http://schemas.openxmlformats.org/spreadsheetml/2006/main">
  <c r="E28" i="8" l="1"/>
  <c r="E29" i="8"/>
  <c r="E30" i="8"/>
  <c r="E31" i="8"/>
  <c r="E32" i="8"/>
  <c r="E33" i="8"/>
  <c r="E27" i="8"/>
  <c r="D28" i="8"/>
  <c r="D29" i="8"/>
  <c r="D30" i="8"/>
  <c r="D31" i="8"/>
  <c r="D32" i="8"/>
  <c r="D33" i="8"/>
  <c r="D27" i="8"/>
  <c r="F15" i="8"/>
  <c r="F16" i="8"/>
  <c r="F17" i="8"/>
  <c r="F18" i="8"/>
  <c r="F19" i="8"/>
  <c r="F20" i="8"/>
  <c r="F14" i="8"/>
  <c r="E15" i="8"/>
  <c r="E16" i="8"/>
  <c r="E17" i="8"/>
  <c r="E18" i="8"/>
  <c r="E19" i="8"/>
  <c r="E20" i="8"/>
  <c r="E14" i="8"/>
  <c r="F4" i="8"/>
  <c r="F5" i="8"/>
  <c r="F6" i="8"/>
  <c r="F7" i="8"/>
  <c r="F8" i="8"/>
  <c r="F9" i="8"/>
  <c r="F3" i="8"/>
  <c r="E4" i="8"/>
  <c r="E5" i="8"/>
  <c r="E6" i="8"/>
  <c r="E7" i="8"/>
  <c r="E8" i="8"/>
  <c r="E9" i="8"/>
  <c r="E3" i="8"/>
  <c r="C15" i="8"/>
  <c r="C16" i="8"/>
  <c r="C17" i="8"/>
  <c r="C18" i="8"/>
  <c r="C19" i="8"/>
  <c r="C20" i="8"/>
  <c r="C14" i="8"/>
  <c r="B14" i="8"/>
  <c r="B15" i="8"/>
  <c r="B16" i="8"/>
  <c r="B17" i="8"/>
  <c r="B18" i="8"/>
  <c r="B19" i="8"/>
  <c r="B20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F14" i="7"/>
  <c r="F15" i="7"/>
  <c r="F16" i="7"/>
  <c r="F17" i="7"/>
  <c r="F18" i="7"/>
  <c r="F19" i="7"/>
  <c r="F13" i="7"/>
  <c r="F4" i="7"/>
  <c r="F5" i="7"/>
  <c r="F6" i="7"/>
  <c r="F7" i="7"/>
  <c r="F8" i="7"/>
  <c r="F9" i="7"/>
  <c r="F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B4" i="7"/>
  <c r="B5" i="7"/>
  <c r="B6" i="7"/>
  <c r="B7" i="7"/>
  <c r="B8" i="7"/>
  <c r="B9" i="7"/>
  <c r="B3" i="7"/>
  <c r="D28" i="6"/>
  <c r="D29" i="6"/>
  <c r="D30" i="6"/>
  <c r="D31" i="6"/>
  <c r="D27" i="6"/>
  <c r="C36" i="6"/>
  <c r="C37" i="6"/>
  <c r="C38" i="6"/>
  <c r="C39" i="6"/>
  <c r="C40" i="6"/>
  <c r="C41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<sst xmlns="http://schemas.openxmlformats.org/spreadsheetml/2006/main" count="340" uniqueCount="141">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</sst>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3" fontId="8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25" zoomScale="124" zoomScaleNormal="124" workbookViewId="0">
      <selection activeCell="C36" sqref="C36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D6*E6*IF(D6&gt;20,80%,1)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D7*E7*IF(D7&gt;20,80%,1)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 FALSE)</f>
        <v>565</v>
      </c>
      <c r="F16" s="131">
        <f>D16*E16*IF(D16&gt;20,80%,1)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 FALSE)</f>
        <v>5</v>
      </c>
      <c r="F17" s="131">
        <f t="shared" ref="F17:F22" si="7">D17*E17*IF(D17&gt;20,80%,1)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>VLOOKUP(C29,$H$26:$I$30,2,TRUE)</f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>VLOOKUP(C30,$H$26:$I$30,2,TRUE)</f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>VLOOKUP(C31,$H$26:$I$30,2,TRUE)</f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8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8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8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8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8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="150" zoomScaleNormal="150" workbookViewId="0">
      <selection activeCell="F13" sqref="F1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D3*E3*IF(D3&gt;40,30%,IF(D3&gt;20,20%,1))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D4*E4*IF(D4&gt;40,30%,IF(D4&gt;20,20%,1))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VLOOKUP(LEFT(A13,2)&amp;RIGHT(A13,1),$H$12:$K$18,3,FALSE)</f>
        <v>BỘ</v>
      </c>
      <c r="D13" s="62">
        <v>10</v>
      </c>
      <c r="E13" s="62">
        <f>VLOOKUP(LEFT(A13,2)&amp;RIGHT(A13,1),$H$12:$K$18,4,FALSE)</f>
        <v>580</v>
      </c>
      <c r="F13" s="62">
        <f>D13*E13*IF(D13&gt;40,70%,IF(AND(D13&gt;20,RIGHT(A13,1)="x",OR(LEFT(A13,2)="KB")),10%,1))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D14*E14*IF(D14&gt;40,70%,IF(AND(D14&gt;20,RIGHT(A14,1)="x",OR(LEFT(A14,2)="KB")),10%,1))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topLeftCell="A25" zoomScale="136" zoomScaleNormal="136" workbookViewId="0">
      <selection activeCell="E27" sqref="E27"/>
    </sheetView>
  </sheetViews>
  <sheetFormatPr defaultColWidth="9" defaultRowHeight="21.95" customHeight="1" x14ac:dyDescent="0.2"/>
  <cols>
    <col min="1" max="1" width="10.625" style="9" customWidth="1"/>
    <col min="2" max="2" width="17.7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VLOOKUP(LEFT(A3,4),$H$2:$L$5,IF(RIGHT(A3,1)="N",4,5),FALSE)</f>
        <v>580</v>
      </c>
      <c r="F3" s="14">
        <f>IF(AND(RIGHT(A3,1)="N",D3&gt;=1,D3&lt;=20),90%,1)*D3*E3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>
        <f t="shared" ref="E4:E9" si="2">VLOOKUP(LEFT(A4,4),$H$2:$L$5,IF(RIGHT(A4,1)="N",4,5),FALSE)</f>
        <v>5</v>
      </c>
      <c r="F4" s="14">
        <f t="shared" ref="F4:F9" si="3">IF(AND(RIGHT(A4,1)="N",D4&gt;=1,D4&lt;=20),90%,1)*D4*E4</f>
        <v>90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>
        <f t="shared" si="3"/>
        <v>250</v>
      </c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>
        <f t="shared" si="3"/>
        <v>70</v>
      </c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>
        <f t="shared" si="3"/>
        <v>1525.5</v>
      </c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>
        <f t="shared" si="3"/>
        <v>28</v>
      </c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>
        <f>IF(RIGHT(A14,1)="N",VLOOKUP(LEFT(A14,4),$H$19:$I$22,2,FALSE),VLOOKUP(LEFT(A14,4),$K$19:$L$22,2,FALSE))</f>
        <v>580</v>
      </c>
      <c r="F14" s="140">
        <f>D14*E14</f>
        <v>5800</v>
      </c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4">VLOOKUP(LEFT(A15,2),$H$13:$J$16,2,FALSE)</f>
        <v>GENIUS MOUSE</v>
      </c>
      <c r="C15" s="14" t="str">
        <f t="shared" ref="C15:C20" si="5">VLOOKUP(LEFT(A15,2),$H$13:$J$16,3,FALSE)</f>
        <v>CÁI</v>
      </c>
      <c r="D15" s="120">
        <v>20</v>
      </c>
      <c r="E15" s="14">
        <f t="shared" ref="E15:E20" si="6">IF(RIGHT(A15,1)="N",VLOOKUP(LEFT(A15,4),$H$19:$I$22,2,FALSE),VLOOKUP(LEFT(A15,4),$K$19:$L$22,2,FALSE))</f>
        <v>5</v>
      </c>
      <c r="F15" s="140">
        <f t="shared" ref="F15:F20" si="7">D15*E15</f>
        <v>100</v>
      </c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>
        <f t="shared" si="6"/>
        <v>580</v>
      </c>
      <c r="F16" s="140">
        <f t="shared" si="7"/>
        <v>8700</v>
      </c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>
        <f t="shared" si="6"/>
        <v>5</v>
      </c>
      <c r="F17" s="140">
        <f t="shared" si="7"/>
        <v>250</v>
      </c>
    </row>
    <row r="18" spans="1:14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>
        <f t="shared" si="6"/>
        <v>14</v>
      </c>
      <c r="F18" s="140">
        <f t="shared" si="7"/>
        <v>70</v>
      </c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>
        <f t="shared" si="6"/>
        <v>565</v>
      </c>
      <c r="F19" s="140">
        <f t="shared" si="7"/>
        <v>1695</v>
      </c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>
        <f t="shared" si="6"/>
        <v>14</v>
      </c>
      <c r="F20" s="140">
        <f t="shared" si="7"/>
        <v>28</v>
      </c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>
        <f>VLOOKUP(LEFT(A27,2)&amp;RIGHT(A27,1),$H$26:$N$33,IF(MONTH(B27)=1,2,IF(MONTH(B27)=2,3,IF(MONTH(B27)=3,4,IF(MONTH(B27)=4,5,IF(MONTH(B27)=5,6,7))))),FALSE)</f>
        <v>580</v>
      </c>
      <c r="E27" s="140">
        <f>C27*D27*IF(AND(RIGHT(A27,1)="X",OR(MONTH(B27=3),MONTH(B27=4))),105%,1)</f>
        <v>6090</v>
      </c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>
        <f t="shared" ref="D28:D33" si="8">VLOOKUP(LEFT(A28,2)&amp;RIGHT(A28,1),$H$26:$N$33,IF(MONTH(B28)=1,2,IF(MONTH(B28)=2,3,IF(MONTH(B28)=3,4,IF(MONTH(B28)=4,5,IF(MONTH(B28)=5,6,7))))),FALSE)</f>
        <v>5.2</v>
      </c>
      <c r="E28" s="140">
        <f t="shared" ref="E28:E33" si="9">C28*D28*IF(AND(RIGHT(A28,1)="X",OR(MONTH(B28=3),MONTH(B28=4))),105%,1)</f>
        <v>104</v>
      </c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>
        <f t="shared" si="8"/>
        <v>582</v>
      </c>
      <c r="E29" s="140">
        <f t="shared" si="9"/>
        <v>9166.5</v>
      </c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>
        <f t="shared" si="8"/>
        <v>5.6</v>
      </c>
      <c r="E30" s="140">
        <f t="shared" si="9"/>
        <v>280</v>
      </c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>
        <f t="shared" si="8"/>
        <v>14.6</v>
      </c>
      <c r="E31" s="140">
        <f t="shared" si="9"/>
        <v>76.650000000000006</v>
      </c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>
        <f t="shared" si="8"/>
        <v>564</v>
      </c>
      <c r="E32" s="140">
        <f t="shared" si="9"/>
        <v>1692</v>
      </c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>
        <f t="shared" si="8"/>
        <v>15</v>
      </c>
      <c r="E33" s="140">
        <f t="shared" si="9"/>
        <v>31.5</v>
      </c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06</cp:lastModifiedBy>
  <dcterms:created xsi:type="dcterms:W3CDTF">1998-12-11T06:57:03Z</dcterms:created>
  <dcterms:modified xsi:type="dcterms:W3CDTF">2023-10-29T02:32:59Z</dcterms:modified>
</cp:coreProperties>
</file>