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46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6" i="1"/>
  <c r="H7" i="1"/>
  <c r="H9" i="1"/>
  <c r="H8" i="1"/>
  <c r="H10" i="1"/>
  <c r="H11" i="1"/>
  <c r="H12" i="1"/>
  <c r="H3" i="1"/>
  <c r="H17" i="1"/>
  <c r="H16" i="1"/>
  <c r="H15" i="1"/>
  <c r="I8" i="1"/>
  <c r="J8" i="1" s="1"/>
  <c r="I12" i="1"/>
  <c r="I4" i="1"/>
  <c r="I11" i="1"/>
  <c r="I7" i="1"/>
  <c r="J7" i="1" s="1"/>
  <c r="I10" i="1"/>
  <c r="J10" i="1" s="1"/>
  <c r="I5" i="1"/>
  <c r="I9" i="1"/>
  <c r="J9" i="1" s="1"/>
  <c r="I3" i="1"/>
  <c r="I6" i="1"/>
  <c r="J6" i="1" s="1"/>
  <c r="F8" i="1"/>
  <c r="F12" i="1"/>
  <c r="F4" i="1"/>
  <c r="F11" i="1"/>
  <c r="F7" i="1"/>
  <c r="F10" i="1"/>
  <c r="F5" i="1"/>
  <c r="F9" i="1"/>
  <c r="F3" i="1"/>
  <c r="F6" i="1"/>
  <c r="E12" i="1"/>
  <c r="E4" i="1"/>
  <c r="E11" i="1"/>
  <c r="E7" i="1"/>
  <c r="E10" i="1"/>
  <c r="E5" i="1"/>
  <c r="E9" i="1"/>
  <c r="E3" i="1"/>
  <c r="E8" i="1"/>
  <c r="E6" i="1"/>
  <c r="J11" i="1" l="1"/>
  <c r="J12" i="1"/>
  <c r="J4" i="1"/>
  <c r="J5" i="1"/>
  <c r="J3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<sst xmlns="http://schemas.openxmlformats.org/spreadsheetml/2006/main" count="60" uniqueCount="34">
  <si>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</si>
  <si>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</si>
  <si>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</si>
  <si>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</si>
  <si>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</si>
  <si>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</si>
  <si>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</si>
  <si>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</si>
  <si>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</si>
  <si>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</si>
  <si>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</si>
  <si>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</si>
  <si>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</si>
  <si>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</si>
  <si>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</si>
  <si>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</si>
  <si>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</si>
  <si>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</si>
  <si>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</si>
  <si>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</si>
  <si>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</si>
  <si>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hàng cho biết hãng sản xuất là Janome (J) hay Sinco (S)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</si>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</sst>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H15" sqref="H15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21.28515625" customWidth="1"/>
    <col min="10" max="10" width="10.42578125" bestFit="1" customWidth="1"/>
  </cols>
  <sheetData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1" t="s">
        <v>12</v>
      </c>
      <c r="B3" s="1" t="s">
        <v>33</v>
      </c>
      <c r="C3" s="1">
        <v>1</v>
      </c>
      <c r="D3" s="2">
        <v>45222</v>
      </c>
      <c r="E3" s="1" t="str">
        <f>IF(B3="J","Janome","Sinco")</f>
        <v>Sinco</v>
      </c>
      <c r="F3" s="1" t="str">
        <f>HLOOKUP(A3,$A$14:$E$15,2,FALSE)&amp;"- loai"&amp; C3</f>
        <v>Máy may đa năng- loai1</v>
      </c>
      <c r="G3" s="1">
        <v>456</v>
      </c>
      <c r="H3" s="1">
        <f>HLOOKUP(A3,$A$14:$E$19,   IF(AND(B3="J",C3=1),3,IF(AND(B3="J",C3=2),4,IF(AND(B3="S",C3=1),5,6 ))),FALSE)</f>
        <v>12</v>
      </c>
      <c r="I3" s="1" t="str">
        <f>IF(AND(G3&gt;=90, MOD(MONTH(D3),2)&lt;&gt;0),"Có khuyến mãi", "")</f>
        <v/>
      </c>
      <c r="J3" s="1">
        <f>G3*H3*IF(I3="Có khuyến mãi",98.5%,1)</f>
        <v>5472</v>
      </c>
    </row>
    <row r="4" spans="1:10" x14ac:dyDescent="0.25">
      <c r="A4" s="1" t="s">
        <v>12</v>
      </c>
      <c r="B4" s="1" t="s">
        <v>33</v>
      </c>
      <c r="C4" s="1">
        <v>1</v>
      </c>
      <c r="D4" s="2">
        <v>45039</v>
      </c>
      <c r="E4" s="1" t="str">
        <f>IF(B4="J","Janome","Sinco")</f>
        <v>Sinco</v>
      </c>
      <c r="F4" s="1" t="str">
        <f>HLOOKUP(A4,$A$14:$E$15,2,FALSE)&amp;"- loai"&amp; C4</f>
        <v>Máy may đa năng- loai1</v>
      </c>
      <c r="G4" s="1">
        <v>98</v>
      </c>
      <c r="H4" s="1">
        <f>HLOOKUP(A4,$A$14:$E$19,   IF(AND(B4="J",C4=1),3,IF(AND(B4="J",C4=2),4,IF(AND(B4="S",C4=1),5,6 ))),FALSE)</f>
        <v>12</v>
      </c>
      <c r="I4" s="1" t="str">
        <f>IF(AND(G4&gt;=90, MOD(MONTH(D4),2)&lt;&gt;0),"Có khuyến mãi", "")</f>
        <v/>
      </c>
      <c r="J4" s="1">
        <f>G4*H4*IF(I4="Có khuyến mãi",98.5%,1)</f>
        <v>1176</v>
      </c>
    </row>
    <row r="5" spans="1:10" x14ac:dyDescent="0.25">
      <c r="A5" s="1" t="s">
        <v>10</v>
      </c>
      <c r="B5" s="1" t="s">
        <v>33</v>
      </c>
      <c r="C5" s="1">
        <v>1</v>
      </c>
      <c r="D5" s="2">
        <v>45118</v>
      </c>
      <c r="E5" s="1" t="str">
        <f>IF(B5="J","Janome","Sinco")</f>
        <v>Sinco</v>
      </c>
      <c r="F5" s="1" t="str">
        <f>HLOOKUP(A5,$A$14:$E$15,2,FALSE)&amp;"- loai"&amp; C5</f>
        <v>Máy may 2 mũi- loai1</v>
      </c>
      <c r="G5" s="1">
        <v>100</v>
      </c>
      <c r="H5" s="1">
        <f>HLOOKUP(A5,$A$14:$E$19,   IF(AND(B5="J",C5=1),3,IF(AND(B5="J",C5=2),4,IF(AND(B5="S",C5=1),5,6 ))),FALSE)</f>
        <v>9.5</v>
      </c>
      <c r="I5" s="1" t="str">
        <f>IF(AND(G5&gt;=90, MOD(MONTH(D5),2)&lt;&gt;0),"Có khuyến mãi", "")</f>
        <v>Có khuyến mãi</v>
      </c>
      <c r="J5" s="1">
        <f>G5*H5*IF(I5="Có khuyến mãi",98.5%,1)</f>
        <v>935.75</v>
      </c>
    </row>
    <row r="6" spans="1:10" x14ac:dyDescent="0.25">
      <c r="A6" s="1" t="s">
        <v>10</v>
      </c>
      <c r="B6" s="1" t="s">
        <v>32</v>
      </c>
      <c r="C6" s="1">
        <v>1</v>
      </c>
      <c r="D6" s="2">
        <v>44967</v>
      </c>
      <c r="E6" s="1" t="str">
        <f>IF(B6="J","Janome","Sinco")</f>
        <v>Janome</v>
      </c>
      <c r="F6" s="1" t="str">
        <f>HLOOKUP(A6,$A$14:$E$15,2,FALSE)&amp;"- loai"&amp; C6</f>
        <v>Máy may 2 mũi- loai1</v>
      </c>
      <c r="G6" s="1">
        <v>80</v>
      </c>
      <c r="H6" s="1">
        <f>HLOOKUP(A6,$A$14:$E$19,   IF(AND(B6="J",C6=1),3,IF(AND(B6="J",C6=2),4,IF(AND(B6="S",C6=1),5,6 ))),FALSE)</f>
        <v>9.1999999999999993</v>
      </c>
      <c r="I6" s="1" t="str">
        <f>IF(AND(G6&gt;=90, MOD(MONTH(D6),2)&lt;&gt;0),"Có khuyến mãi", "")</f>
        <v/>
      </c>
      <c r="J6" s="1">
        <f>G6*H6*IF(I6="Có khuyến mãi",98.5%,1)</f>
        <v>736</v>
      </c>
    </row>
    <row r="7" spans="1:10" x14ac:dyDescent="0.25">
      <c r="A7" s="1" t="s">
        <v>11</v>
      </c>
      <c r="B7" s="1" t="s">
        <v>32</v>
      </c>
      <c r="C7" s="1">
        <v>1</v>
      </c>
      <c r="D7" s="2">
        <v>44972</v>
      </c>
      <c r="E7" s="1" t="str">
        <f>IF(B7="J","Janome","Sinco")</f>
        <v>Janome</v>
      </c>
      <c r="F7" s="1" t="str">
        <f>HLOOKUP(A7,$A$14:$E$15,2,FALSE)&amp;"- loai"&amp; C7</f>
        <v>Máy vắt sổ- loai1</v>
      </c>
      <c r="G7" s="1">
        <v>60</v>
      </c>
      <c r="H7" s="1">
        <f>HLOOKUP(A7,$A$14:$E$19,   IF(AND(B7="J",C7=1),3,IF(AND(B7="J",C7=2),4,IF(AND(B7="S",C7=1),5,6 ))),FALSE)</f>
        <v>4.7</v>
      </c>
      <c r="I7" s="1" t="str">
        <f>IF(AND(G7&gt;=90, MOD(MONTH(D7),2)&lt;&gt;0),"Có khuyến mãi", "")</f>
        <v/>
      </c>
      <c r="J7" s="1">
        <f>G7*H7*IF(I7="Có khuyến mãi",98.5%,1)</f>
        <v>282</v>
      </c>
    </row>
    <row r="8" spans="1:10" x14ac:dyDescent="0.25">
      <c r="A8" s="1" t="s">
        <v>12</v>
      </c>
      <c r="B8" s="1" t="s">
        <v>32</v>
      </c>
      <c r="C8" s="1">
        <v>2</v>
      </c>
      <c r="D8" s="2">
        <v>45240</v>
      </c>
      <c r="E8" s="1" t="str">
        <f>IF(B8="J","Janome","Sinco")</f>
        <v>Janome</v>
      </c>
      <c r="F8" s="1" t="str">
        <f>HLOOKUP(A8,$A$14:$E$15,2,FALSE)&amp;"- loai"&amp; C8</f>
        <v>Máy may đa năng- loai2</v>
      </c>
      <c r="G8" s="1">
        <v>90</v>
      </c>
      <c r="H8" s="1">
        <f>HLOOKUP(A8,$A$14:$E$19,   IF(AND(B8="J",C8=1),3,IF(AND(B8="J",C8=2),4,IF(AND(B8="S",C8=1),5,6 ))),FALSE)</f>
        <v>12.5</v>
      </c>
      <c r="I8" s="1" t="str">
        <f>IF(AND(G8&gt;=90, MOD(MONTH(D8),2)&lt;&gt;0),"Có khuyến mãi", "")</f>
        <v>Có khuyến mãi</v>
      </c>
      <c r="J8" s="1">
        <f>G8*H8*IF(I8="Có khuyến mãi",98.5%,1)</f>
        <v>1108.125</v>
      </c>
    </row>
    <row r="9" spans="1:10" x14ac:dyDescent="0.25">
      <c r="A9" s="1" t="s">
        <v>11</v>
      </c>
      <c r="B9" s="1" t="s">
        <v>33</v>
      </c>
      <c r="C9" s="1">
        <v>2</v>
      </c>
      <c r="D9" s="2">
        <v>45214</v>
      </c>
      <c r="E9" s="1" t="str">
        <f>IF(B9="J","Janome","Sinco")</f>
        <v>Sinco</v>
      </c>
      <c r="F9" s="1" t="str">
        <f>HLOOKUP(A9,$A$14:$E$15,2,FALSE)&amp;"- loai"&amp; C9</f>
        <v>Máy vắt sổ- loai2</v>
      </c>
      <c r="G9" s="1">
        <v>250</v>
      </c>
      <c r="H9" s="1">
        <f>HLOOKUP(A9,$A$14:$E$19,   IF(AND(B9="J",C9=1),3,IF(AND(B9="J",C9=2),4,IF(AND(B9="S",C9=1),5,6 ))),FALSE)</f>
        <v>4.4000000000000004</v>
      </c>
      <c r="I9" s="1" t="str">
        <f>IF(AND(G9&gt;=90, MOD(MONTH(D9),2)&lt;&gt;0),"Có khuyến mãi", "")</f>
        <v/>
      </c>
      <c r="J9" s="1">
        <f>G9*H9*IF(I9="Có khuyến mãi",98.5%,1)</f>
        <v>1100</v>
      </c>
    </row>
    <row r="10" spans="1:10" x14ac:dyDescent="0.25">
      <c r="A10" s="1" t="s">
        <v>12</v>
      </c>
      <c r="B10" s="1" t="s">
        <v>32</v>
      </c>
      <c r="C10" s="1">
        <v>2</v>
      </c>
      <c r="D10" s="2">
        <v>45100</v>
      </c>
      <c r="E10" s="1" t="str">
        <f>IF(B10="J","Janome","Sinco")</f>
        <v>Janome</v>
      </c>
      <c r="F10" s="1" t="str">
        <f>HLOOKUP(A10,$A$14:$E$15,2,FALSE)&amp;"- loai"&amp; C10</f>
        <v>Máy may đa năng- loai2</v>
      </c>
      <c r="G10" s="1">
        <v>75</v>
      </c>
      <c r="H10" s="1">
        <f>HLOOKUP(A10,$A$14:$E$19,   IF(AND(B10="J",C10=1),3,IF(AND(B10="J",C10=2),4,IF(AND(B10="S",C10=1),5,6 ))),FALSE)</f>
        <v>12.5</v>
      </c>
      <c r="I10" s="1" t="str">
        <f>IF(AND(G10&gt;=90, MOD(MONTH(D10),2)&lt;&gt;0),"Có khuyến mãi", "")</f>
        <v/>
      </c>
      <c r="J10" s="1">
        <f>G10*H10*IF(I10="Có khuyến mãi",98.5%,1)</f>
        <v>937.5</v>
      </c>
    </row>
    <row r="11" spans="1:10" x14ac:dyDescent="0.25">
      <c r="A11" s="1" t="s">
        <v>10</v>
      </c>
      <c r="B11" s="1" t="s">
        <v>33</v>
      </c>
      <c r="C11" s="1">
        <v>2</v>
      </c>
      <c r="D11" s="2">
        <v>45056</v>
      </c>
      <c r="E11" s="1" t="str">
        <f>IF(B11="J","Janome","Sinco")</f>
        <v>Sinco</v>
      </c>
      <c r="F11" s="1" t="str">
        <f>HLOOKUP(A11,$A$14:$E$15,2,FALSE)&amp;"- loai"&amp; C11</f>
        <v>Máy may 2 mũi- loai2</v>
      </c>
      <c r="G11" s="1">
        <v>56</v>
      </c>
      <c r="H11" s="1">
        <f>HLOOKUP(A11,$A$14:$E$19,   IF(AND(B11="J",C11=1),3,IF(AND(B11="J",C11=2),4,IF(AND(B11="S",C11=1),5,6 ))),FALSE)</f>
        <v>9.3000000000000007</v>
      </c>
      <c r="I11" s="1" t="str">
        <f>IF(AND(G11&gt;=90, MOD(MONTH(D11),2)&lt;&gt;0),"Có khuyến mãi", "")</f>
        <v/>
      </c>
      <c r="J11" s="1">
        <f>G11*H11*IF(I11="Có khuyến mãi",98.5%,1)</f>
        <v>520.80000000000007</v>
      </c>
    </row>
    <row r="12" spans="1:10" x14ac:dyDescent="0.25">
      <c r="A12" s="1" t="s">
        <v>11</v>
      </c>
      <c r="B12" s="1" t="s">
        <v>32</v>
      </c>
      <c r="C12" s="1">
        <v>2</v>
      </c>
      <c r="D12" s="2">
        <v>44972</v>
      </c>
      <c r="E12" s="1" t="str">
        <f>IF(B12="J","Janome","Sinco")</f>
        <v>Janome</v>
      </c>
      <c r="F12" s="1" t="str">
        <f>HLOOKUP(A12,$A$14:$E$15,2,FALSE)&amp;"- loai"&amp; C12</f>
        <v>Máy vắt sổ- loai2</v>
      </c>
      <c r="G12" s="1">
        <v>45</v>
      </c>
      <c r="H12" s="1">
        <f>HLOOKUP(A12,$A$14:$E$19,   IF(AND(B12="J",C12=1),3,IF(AND(B12="J",C12=2),4,IF(AND(B12="S",C12=1),5,6 ))),FALSE)</f>
        <v>4</v>
      </c>
      <c r="I12" s="1" t="str">
        <f>IF(AND(G12&gt;=90, MOD(MONTH(D12),2)&lt;&gt;0),"Có khuyến mãi", "")</f>
        <v/>
      </c>
      <c r="J12" s="1">
        <f>G12*H12*IF(I12="Có khuyến mãi",98.5%,1)</f>
        <v>180</v>
      </c>
    </row>
    <row r="14" spans="1:10" x14ac:dyDescent="0.25">
      <c r="A14" s="7" t="s">
        <v>0</v>
      </c>
      <c r="B14" s="7"/>
      <c r="C14" s="5" t="s">
        <v>10</v>
      </c>
      <c r="D14" s="5" t="s">
        <v>11</v>
      </c>
      <c r="E14" s="5" t="s">
        <v>12</v>
      </c>
      <c r="G14" s="4" t="s">
        <v>13</v>
      </c>
      <c r="H14" s="4" t="s">
        <v>6</v>
      </c>
    </row>
    <row r="15" spans="1:10" x14ac:dyDescent="0.25">
      <c r="A15" s="7" t="s">
        <v>13</v>
      </c>
      <c r="B15" s="7"/>
      <c r="C15" s="5" t="s">
        <v>18</v>
      </c>
      <c r="D15" s="5" t="s">
        <v>19</v>
      </c>
      <c r="E15" s="5" t="s">
        <v>20</v>
      </c>
      <c r="G15" s="1" t="s">
        <v>18</v>
      </c>
      <c r="H15" s="1">
        <f>SUMIF($A$3:$A$12,"MHM",$G$3:$G$12)</f>
        <v>236</v>
      </c>
    </row>
    <row r="16" spans="1:10" x14ac:dyDescent="0.25">
      <c r="A16" s="8" t="s">
        <v>14</v>
      </c>
      <c r="B16" s="1" t="s">
        <v>16</v>
      </c>
      <c r="C16" s="1">
        <v>9.1999999999999993</v>
      </c>
      <c r="D16" s="1">
        <v>4.7</v>
      </c>
      <c r="E16" s="1">
        <v>12.9</v>
      </c>
      <c r="G16" s="1" t="s">
        <v>19</v>
      </c>
      <c r="H16" s="1">
        <f>SUMIF($A$3:$A$12,"MVS",$G$3:$G$12)</f>
        <v>355</v>
      </c>
    </row>
    <row r="17" spans="1:8" x14ac:dyDescent="0.25">
      <c r="A17" s="8"/>
      <c r="B17" s="1" t="s">
        <v>17</v>
      </c>
      <c r="C17" s="1">
        <v>9</v>
      </c>
      <c r="D17" s="1">
        <v>4</v>
      </c>
      <c r="E17" s="1">
        <v>12.5</v>
      </c>
      <c r="G17" s="1" t="s">
        <v>20</v>
      </c>
      <c r="H17" s="1">
        <f>SUMIF($A$3:$A$12,"MDN",$G$3:$G$12)</f>
        <v>719</v>
      </c>
    </row>
    <row r="18" spans="1:8" x14ac:dyDescent="0.25">
      <c r="A18" s="8" t="s">
        <v>15</v>
      </c>
      <c r="B18" s="1" t="s">
        <v>16</v>
      </c>
      <c r="C18" s="1">
        <v>9.5</v>
      </c>
      <c r="D18" s="1">
        <v>4.8</v>
      </c>
      <c r="E18" s="1">
        <v>12</v>
      </c>
    </row>
    <row r="19" spans="1:8" x14ac:dyDescent="0.25">
      <c r="A19" s="8"/>
      <c r="B19" s="1" t="s">
        <v>17</v>
      </c>
      <c r="C19" s="1">
        <v>9.3000000000000007</v>
      </c>
      <c r="D19" s="1">
        <v>4.4000000000000004</v>
      </c>
      <c r="E19" s="1">
        <v>11.5</v>
      </c>
    </row>
    <row r="21" spans="1:8" x14ac:dyDescent="0.25">
      <c r="A21" t="s">
        <v>21</v>
      </c>
    </row>
    <row r="22" spans="1:8" x14ac:dyDescent="0.25">
      <c r="A22" t="s">
        <v>22</v>
      </c>
    </row>
    <row r="23" spans="1:8" x14ac:dyDescent="0.25">
      <c r="A23" s="6" t="s">
        <v>23</v>
      </c>
    </row>
    <row r="24" spans="1:8" x14ac:dyDescent="0.25">
      <c r="A24" t="s">
        <v>24</v>
      </c>
    </row>
    <row r="25" spans="1:8" x14ac:dyDescent="0.25">
      <c r="A25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8" spans="1:8" x14ac:dyDescent="0.25">
      <c r="A28" t="s">
        <v>28</v>
      </c>
    </row>
    <row r="29" spans="1:8" x14ac:dyDescent="0.25">
      <c r="A29" t="s">
        <v>29</v>
      </c>
    </row>
    <row r="30" spans="1:8" x14ac:dyDescent="0.25">
      <c r="A30" t="s">
        <v>30</v>
      </c>
    </row>
    <row r="31" spans="1:8" x14ac:dyDescent="0.25">
      <c r="A31" t="s">
        <v>31</v>
      </c>
    </row>
  </sheetData>
  <sortState ref="A3:J12">
    <sortCondition ref="C3:C12"/>
    <sortCondition descending="1" ref="J3:J12"/>
  </sortState>
  <mergeCells count="4">
    <mergeCell ref="A14:B14"/>
    <mergeCell ref="A15:B15"/>
    <mergeCell ref="A16:A17"/>
    <mergeCell ref="A18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08</cp:lastModifiedBy>
  <dcterms:created xsi:type="dcterms:W3CDTF">2023-04-11T07:24:32Z</dcterms:created>
  <dcterms:modified xsi:type="dcterms:W3CDTF">2023-11-04T02:31:51Z</dcterms:modified>
</cp:coreProperties>
</file>