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3B8CE00-1033-4E03-9A9F-76B0196DE04F}" xr6:coauthVersionLast="46" xr6:coauthVersionMax="46" xr10:uidLastSave="{00000000-0000-0000-0000-000000000000}"/>
  <bookViews>
    <workbookView xWindow="-120" yWindow="-120" windowWidth="29040" windowHeight="1584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K8" i="1" s="1"/>
  <c r="J9" i="1"/>
  <c r="K9" i="1" s="1"/>
  <c r="J10" i="1"/>
  <c r="K10" i="1" s="1"/>
  <c r="J3" i="1"/>
  <c r="K3" i="1" s="1"/>
  <c r="J16" i="1"/>
  <c r="J14" i="1"/>
  <c r="J15" i="1"/>
  <c r="I16" i="1"/>
  <c r="I15" i="1"/>
  <c r="I14" i="1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D11" i="13"/>
  <c r="D7" i="13"/>
  <c r="D5" i="13"/>
  <c r="D8" i="13"/>
  <c r="D13" i="13"/>
  <c r="D9" i="13"/>
  <c r="I21" i="13" s="1"/>
  <c r="D12" i="13"/>
  <c r="D6" i="13"/>
  <c r="C10" i="13"/>
  <c r="C11" i="13"/>
  <c r="E11" i="13" s="1"/>
  <c r="C7" i="13"/>
  <c r="C5" i="13"/>
  <c r="E5" i="13" s="1"/>
  <c r="C8" i="13"/>
  <c r="C13" i="13"/>
  <c r="E13" i="13" s="1"/>
  <c r="C9" i="13"/>
  <c r="C12" i="13"/>
  <c r="E12" i="13" s="1"/>
  <c r="C6" i="13"/>
  <c r="E6" i="13" l="1"/>
  <c r="E10" i="13"/>
  <c r="E8" i="13"/>
  <c r="E7" i="13"/>
  <c r="E9" i="13"/>
  <c r="G21" i="13"/>
  <c r="H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<sst xmlns="http://schemas.openxmlformats.org/spreadsheetml/2006/main" count="256" uniqueCount="196">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</sst>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165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F11" sqref="F1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100</v>
      </c>
      <c r="D2" s="12">
        <v>44344</v>
      </c>
      <c r="E2" s="11"/>
      <c r="F2" s="11"/>
      <c r="G2" s="11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7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6" t="s">
        <v>91</v>
      </c>
      <c r="G4" s="36" t="s">
        <v>92</v>
      </c>
      <c r="H4" s="72"/>
      <c r="I4" s="38"/>
    </row>
    <row r="5" spans="1:10" ht="20.100000000000001" customHeight="1" x14ac:dyDescent="0.2">
      <c r="A5" s="2" t="s">
        <v>170</v>
      </c>
      <c r="B5" s="2">
        <v>25</v>
      </c>
      <c r="C5" s="2" t="str">
        <f>IF(LEFT(A5,2)="A1","Tin học A.1","Tin học A.2")</f>
        <v>Tin học A.1</v>
      </c>
      <c r="D5" s="2" t="str">
        <f>IF(MID(A5,3,1)="S","Sáng",IF(MID(A5,3,1)="C","Chiều","Tối"))</f>
        <v>Chiều</v>
      </c>
      <c r="E5" s="28" t="str">
        <f>C5&amp;" - "&amp;D5</f>
        <v>Tin học A.1 - Chiều</v>
      </c>
      <c r="F5" s="28" t="str">
        <f>IF(B5&lt;10,"","X")</f>
        <v>X</v>
      </c>
      <c r="G5" s="28" t="str">
        <f>IF(B5&gt;=20,"X","")</f>
        <v>X</v>
      </c>
      <c r="H5" s="49">
        <f>IF(MID(A5,3,1)="T",$D$2+2,$D$2)</f>
        <v>44344</v>
      </c>
      <c r="I5" s="28" t="str">
        <f>IF(B5&lt;10,"Hủy","")</f>
        <v/>
      </c>
    </row>
    <row r="6" spans="1:10" ht="20.100000000000001" customHeight="1" x14ac:dyDescent="0.2">
      <c r="A6" s="2" t="s">
        <v>162</v>
      </c>
      <c r="B6" s="2">
        <v>22</v>
      </c>
      <c r="C6" s="2" t="str">
        <f>IF(LEFT(A6,2)="A1","Tin học A.1","Tin học A.2")</f>
        <v>Tin học A.1</v>
      </c>
      <c r="D6" s="2" t="str">
        <f>IF(MID(A6,3,1)="S","Sáng",IF(MID(A6,3,1)="C","Chiều","Tối"))</f>
        <v>Sáng</v>
      </c>
      <c r="E6" s="28" t="str">
        <f>C6&amp;" - "&amp;D6</f>
        <v>Tin học A.1 - Sáng</v>
      </c>
      <c r="F6" s="28" t="str">
        <f>IF(B6&lt;10,"","X")</f>
        <v>X</v>
      </c>
      <c r="G6" s="28" t="str">
        <f>IF(B6&gt;=20,"X","")</f>
        <v>X</v>
      </c>
      <c r="H6" s="49">
        <f>IF(MID(A6,3,1)="T",$D$2+2,$D$2)</f>
        <v>44344</v>
      </c>
      <c r="I6" s="28" t="str">
        <f>IF(B6&lt;10,"Hủy","")</f>
        <v/>
      </c>
    </row>
    <row r="7" spans="1:10" ht="20.100000000000001" customHeight="1" x14ac:dyDescent="0.2">
      <c r="A7" s="2" t="s">
        <v>169</v>
      </c>
      <c r="B7" s="2">
        <v>18</v>
      </c>
      <c r="C7" s="2" t="str">
        <f>IF(LEFT(A7,2)="A1","Tin học A.1","Tin học A.2")</f>
        <v>Tin học A.1</v>
      </c>
      <c r="D7" s="2" t="str">
        <f>IF(MID(A7,3,1)="S","Sáng",IF(MID(A7,3,1)="C","Chiều","Tối"))</f>
        <v>Sáng</v>
      </c>
      <c r="E7" s="28" t="str">
        <f>C7&amp;" - "&amp;D7</f>
        <v>Tin học A.1 - Sáng</v>
      </c>
      <c r="F7" s="28" t="str">
        <f>IF(B7&lt;10,"","X")</f>
        <v>X</v>
      </c>
      <c r="G7" s="28" t="str">
        <f>IF(B7&gt;=20,"X","")</f>
        <v/>
      </c>
      <c r="H7" s="49">
        <f>IF(MID(A7,3,1)="T",$D$2+2,$D$2)</f>
        <v>44344</v>
      </c>
      <c r="I7" s="28" t="str">
        <f>IF(B7&lt;10,"Hủy","")</f>
        <v/>
      </c>
    </row>
    <row r="8" spans="1:10" ht="20.100000000000001" customHeight="1" x14ac:dyDescent="0.2">
      <c r="A8" s="2" t="s">
        <v>171</v>
      </c>
      <c r="B8" s="2">
        <v>7</v>
      </c>
      <c r="C8" s="2" t="str">
        <f>IF(LEFT(A8,2)="A1","Tin học A.1","Tin học A.2")</f>
        <v>Tin học A.1</v>
      </c>
      <c r="D8" s="2" t="str">
        <f>IF(MID(A8,3,1)="S","Sáng",IF(MID(A8,3,1)="C","Chiều","Tối"))</f>
        <v>Sáng</v>
      </c>
      <c r="E8" s="28" t="str">
        <f>C8&amp;" - "&amp;D8</f>
        <v>Tin học A.1 - Sáng</v>
      </c>
      <c r="F8" s="28" t="str">
        <f>IF(B8&lt;10,"","X")</f>
        <v/>
      </c>
      <c r="G8" s="28" t="str">
        <f>IF(B8&gt;=20,"X","")</f>
        <v/>
      </c>
      <c r="H8" s="49">
        <f>IF(MID(A8,3,1)="T",$D$2+2,$D$2)</f>
        <v>44344</v>
      </c>
      <c r="I8" s="28" t="str">
        <f>IF(B8&lt;10,"Hủy","")</f>
        <v>Hủy</v>
      </c>
    </row>
    <row r="9" spans="1:10" ht="20.100000000000001" customHeight="1" x14ac:dyDescent="0.2">
      <c r="A9" s="2" t="s">
        <v>173</v>
      </c>
      <c r="B9" s="2">
        <v>28</v>
      </c>
      <c r="C9" s="2" t="str">
        <f>IF(LEFT(A9,2)="A1","Tin học A.1","Tin học A.2")</f>
        <v>Tin học A.1</v>
      </c>
      <c r="D9" s="2" t="str">
        <f>IF(MID(A9,3,1)="S","Sáng",IF(MID(A9,3,1)="C","Chiều","Tối"))</f>
        <v>Tối</v>
      </c>
      <c r="E9" s="28" t="str">
        <f>C9&amp;" - "&amp;D9</f>
        <v>Tin học A.1 - Tối</v>
      </c>
      <c r="F9" s="28" t="str">
        <f>IF(B9&lt;10,"","X")</f>
        <v>X</v>
      </c>
      <c r="G9" s="28" t="str">
        <f>IF(B9&gt;=20,"X","")</f>
        <v>X</v>
      </c>
      <c r="H9" s="49">
        <f>IF(MID(A9,3,1)="T",$D$2+2,$D$2)</f>
        <v>44346</v>
      </c>
      <c r="I9" s="28" t="str">
        <f>IF(B9&lt;10,"Hủy","")</f>
        <v/>
      </c>
    </row>
    <row r="10" spans="1:10" ht="20.100000000000001" customHeight="1" x14ac:dyDescent="0.2">
      <c r="A10" s="2" t="s">
        <v>167</v>
      </c>
      <c r="B10" s="2">
        <v>18</v>
      </c>
      <c r="C10" s="2" t="str">
        <f>IF(LEFT(A10,2)="A1","Tin học A.1","Tin học A.2")</f>
        <v>Tin học A.1</v>
      </c>
      <c r="D10" s="2" t="str">
        <f>IF(MID(A10,3,1)="S","Sáng",IF(MID(A10,3,1)="C","Chiều","Tối"))</f>
        <v>Tối</v>
      </c>
      <c r="E10" s="28" t="str">
        <f>C10&amp;" - "&amp;D10</f>
        <v>Tin học A.1 - Tối</v>
      </c>
      <c r="F10" s="28" t="str">
        <f>IF(B10&lt;10,"","X")</f>
        <v>X</v>
      </c>
      <c r="G10" s="28" t="str">
        <f>IF(B10&gt;=20,"X","")</f>
        <v/>
      </c>
      <c r="H10" s="49">
        <f>IF(MID(A10,3,1)="T",$D$2+2,$D$2)</f>
        <v>44346</v>
      </c>
      <c r="I10" s="28" t="str">
        <f>IF(B10&lt;10,"Hủy","")</f>
        <v/>
      </c>
    </row>
    <row r="11" spans="1:10" ht="20.100000000000001" customHeight="1" x14ac:dyDescent="0.2">
      <c r="A11" s="2" t="s">
        <v>168</v>
      </c>
      <c r="B11" s="2">
        <v>19</v>
      </c>
      <c r="C11" s="2" t="str">
        <f>IF(LEFT(A11,2)="A1","Tin học A.1","Tin học A.2")</f>
        <v>Tin học A.2</v>
      </c>
      <c r="D11" s="2" t="str">
        <f>IF(MID(A11,3,1)="S","Sáng",IF(MID(A11,3,1)="C","Chiều","Tối"))</f>
        <v>Chiều</v>
      </c>
      <c r="E11" s="28" t="str">
        <f>C11&amp;" - "&amp;D11</f>
        <v>Tin học A.2 - Chiều</v>
      </c>
      <c r="F11" s="28" t="str">
        <f>IF(B11&lt;10,"","X")</f>
        <v>X</v>
      </c>
      <c r="G11" s="28" t="str">
        <f>IF(B11&gt;=20,"X","")</f>
        <v/>
      </c>
      <c r="H11" s="49">
        <f>IF(MID(A11,3,1)="T",$D$2+2,$D$2)</f>
        <v>44344</v>
      </c>
      <c r="I11" s="28" t="str">
        <f>IF(B11&lt;10,"Hủy","")</f>
        <v/>
      </c>
    </row>
    <row r="12" spans="1:10" ht="20.100000000000001" customHeight="1" x14ac:dyDescent="0.2">
      <c r="A12" s="2" t="s">
        <v>174</v>
      </c>
      <c r="B12" s="2">
        <v>9</v>
      </c>
      <c r="C12" s="2" t="str">
        <f>IF(LEFT(A12,2)="A1","Tin học A.1","Tin học A.2")</f>
        <v>Tin học A.2</v>
      </c>
      <c r="D12" s="2" t="str">
        <f>IF(MID(A12,3,1)="S","Sáng",IF(MID(A12,3,1)="C","Chiều","Tối"))</f>
        <v>Sáng</v>
      </c>
      <c r="E12" s="28" t="str">
        <f>C12&amp;" - "&amp;D12</f>
        <v>Tin học A.2 - Sáng</v>
      </c>
      <c r="F12" s="28" t="str">
        <f>IF(B12&lt;10,"","X")</f>
        <v/>
      </c>
      <c r="G12" s="28" t="str">
        <f>IF(B12&gt;=20,"X","")</f>
        <v/>
      </c>
      <c r="H12" s="49">
        <f>IF(MID(A12,3,1)="T",$D$2+2,$D$2)</f>
        <v>44344</v>
      </c>
      <c r="I12" s="28" t="str">
        <f>IF(B12&lt;10,"Hủy","")</f>
        <v>Hủy</v>
      </c>
    </row>
    <row r="13" spans="1:10" ht="20.100000000000001" customHeight="1" x14ac:dyDescent="0.2">
      <c r="A13" s="2" t="s">
        <v>172</v>
      </c>
      <c r="B13" s="2">
        <v>19</v>
      </c>
      <c r="C13" s="2" t="str">
        <f>IF(LEFT(A13,2)="A1","Tin học A.1","Tin học A.2")</f>
        <v>Tin học A.2</v>
      </c>
      <c r="D13" s="2" t="str">
        <f>IF(MID(A13,3,1)="S","Sáng",IF(MID(A13,3,1)="C","Chiều","Tối"))</f>
        <v>Tối</v>
      </c>
      <c r="E13" s="28" t="str">
        <f>C13&amp;" - "&amp;D13</f>
        <v>Tin học A.2 - Tối</v>
      </c>
      <c r="F13" s="28" t="str">
        <f>IF(B13&lt;10,"","X")</f>
        <v>X</v>
      </c>
      <c r="G13" s="28" t="str">
        <f>IF(B13&gt;=20,"X","")</f>
        <v/>
      </c>
      <c r="H13" s="49">
        <f>IF(MID(A13,3,1)="T",$D$2+2,$D$2)</f>
        <v>44346</v>
      </c>
      <c r="I13" s="28" t="str">
        <f>IF(B13&lt;10,"Hủy","")</f>
        <v/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175</v>
      </c>
      <c r="B16" s="36" t="s">
        <v>93</v>
      </c>
      <c r="D16" s="39" t="s">
        <v>176</v>
      </c>
      <c r="E16" s="34" t="s">
        <v>95</v>
      </c>
      <c r="F16" s="34" t="s">
        <v>30</v>
      </c>
      <c r="G16" s="34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40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7" t="s">
        <v>140</v>
      </c>
    </row>
    <row r="20" spans="1:9" ht="20.100000000000001" customHeight="1" x14ac:dyDescent="0.2">
      <c r="A20" s="10" t="s">
        <v>99</v>
      </c>
      <c r="F20" s="40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9"/>
      <c r="G21" s="28">
        <f>COUNTIF($D$5:$D$13,"sáng")</f>
        <v>4</v>
      </c>
      <c r="H21" s="28">
        <f>COUNTIF($D$5:$D$13,"chiều")</f>
        <v>2</v>
      </c>
      <c r="I21" s="28">
        <f>COUNTIF($D$5:$D$13,"tối")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10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5:I13">
    <sortCondition ref="C5:C13"/>
    <sortCondition ref="D5:D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K3" sqref="K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LEFT(B3,2)</f>
        <v>BD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 t="str">
        <f>IF(E3="A","26",IF(E3="B","25.5","20"))</f>
        <v>26</v>
      </c>
      <c r="J3" s="28">
        <f>IF(D3=1,0,IF(D3=2,1,2))+IF(C3="hs",0,IF(C3="bd",0.5,1))</f>
        <v>2.5</v>
      </c>
      <c r="K3" s="28">
        <f>J3+SUM(F3:H3)</f>
        <v>19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LEFT(B4,2)</f>
        <v>HS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IF(E4="A","26",IF(E4="B","25.5","20"))</f>
        <v>26</v>
      </c>
      <c r="J4" s="28">
        <f t="shared" ref="J4:J10" si="4">IF(D4=1,0,IF(D4=2,1,2))+IF(C4="hs",0,IF(C4="bd",0.5,1))</f>
        <v>2</v>
      </c>
      <c r="K4" s="28">
        <f t="shared" ref="K4:K10" si="5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CL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8">
        <f t="shared" si="4"/>
        <v>3</v>
      </c>
      <c r="K5" s="28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HS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8">
        <f t="shared" si="4"/>
        <v>2</v>
      </c>
      <c r="K6" s="28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CL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8">
        <f t="shared" si="4"/>
        <v>3</v>
      </c>
      <c r="K7" s="28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BD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8">
        <f t="shared" si="4"/>
        <v>2.5</v>
      </c>
      <c r="K8" s="28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HS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8">
        <f t="shared" si="4"/>
        <v>2</v>
      </c>
      <c r="K9" s="28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CL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8">
        <f t="shared" si="4"/>
        <v>3</v>
      </c>
      <c r="K10" s="28">
        <f t="shared" si="5"/>
        <v>18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37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38</v>
      </c>
      <c r="J13" s="47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COUNTIFS($D$3:$D$10,1,$E$3:$E$10,"A")</f>
        <v>1</v>
      </c>
      <c r="J14" s="28">
        <f>COUNTIFS($D$3:$D$10,2,$E$3:$E$10,"A")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>COUNTIFS($D$3:$D$10,1,$E$3:$E$10,"B")</f>
        <v>1</v>
      </c>
      <c r="J15" s="28">
        <f>COUNTIFS($D$3:$D$10,2,$E$3:$E$10,"B")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>COUNTIFS($D$3:$D$10,1,$E$3:$E$10,"C")</f>
        <v>0</v>
      </c>
      <c r="J16" s="28">
        <f>COUNTIFS($D$3:$D$10,2,$E$3:$E$10,"C")</f>
        <v>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H3" sqref="H3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5" width="9.140625" style="52"/>
    <col min="6" max="6" width="9.42578125" style="52" customWidth="1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5" t="s">
        <v>194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50" t="s">
        <v>185</v>
      </c>
      <c r="B2" s="50" t="s">
        <v>186</v>
      </c>
      <c r="C2" s="51" t="s">
        <v>189</v>
      </c>
      <c r="D2" s="51" t="s">
        <v>190</v>
      </c>
      <c r="E2" s="51" t="s">
        <v>191</v>
      </c>
      <c r="F2" s="51" t="s">
        <v>192</v>
      </c>
      <c r="G2" s="51" t="s">
        <v>193</v>
      </c>
      <c r="H2" s="51" t="s">
        <v>187</v>
      </c>
      <c r="I2" s="50" t="s">
        <v>188</v>
      </c>
    </row>
    <row r="3" spans="1:9" x14ac:dyDescent="0.2">
      <c r="A3" s="53">
        <v>1</v>
      </c>
      <c r="B3" s="54" t="s">
        <v>77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IF(F3&lt;5,"Thi lại","Lên lớp")</f>
        <v>Lên lớp</v>
      </c>
      <c r="H3" s="56"/>
      <c r="I3" s="56"/>
    </row>
    <row r="4" spans="1:9" x14ac:dyDescent="0.2">
      <c r="A4" s="53">
        <v>2</v>
      </c>
      <c r="B4" s="54" t="s">
        <v>78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IF(F4&lt;5,"Thi lại","Lên lớp")</f>
        <v>Lên lớp</v>
      </c>
      <c r="H4" s="56"/>
      <c r="I4" s="56"/>
    </row>
    <row r="5" spans="1:9" x14ac:dyDescent="0.2">
      <c r="A5" s="53">
        <v>3</v>
      </c>
      <c r="B5" s="54" t="s">
        <v>195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6"/>
      <c r="I5" s="56"/>
    </row>
    <row r="6" spans="1:9" x14ac:dyDescent="0.2">
      <c r="A6" s="53">
        <v>4</v>
      </c>
      <c r="B6" s="54" t="s">
        <v>79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/>
      <c r="I6" s="56"/>
    </row>
    <row r="7" spans="1:9" x14ac:dyDescent="0.2">
      <c r="A7" s="53">
        <v>5</v>
      </c>
      <c r="B7" s="54" t="s">
        <v>80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6"/>
      <c r="I7" s="56"/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181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182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183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184</v>
      </c>
      <c r="B13" s="60"/>
    </row>
    <row r="14" spans="1:9" ht="47.25" customHeight="1" x14ac:dyDescent="0.2">
      <c r="A14" s="61" t="s">
        <v>149</v>
      </c>
      <c r="B14" s="62" t="s">
        <v>156</v>
      </c>
      <c r="C14" s="63" t="s">
        <v>150</v>
      </c>
      <c r="D14" s="76" t="s">
        <v>158</v>
      </c>
      <c r="E14" s="76"/>
    </row>
    <row r="15" spans="1:9" x14ac:dyDescent="0.2">
      <c r="A15" s="64" t="s">
        <v>34</v>
      </c>
      <c r="B15" s="64" t="s">
        <v>157</v>
      </c>
      <c r="C15" s="65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1" t="s">
        <v>1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 t="s">
        <v>180</v>
      </c>
      <c r="I2" s="43" t="s">
        <v>73</v>
      </c>
      <c r="J2" s="4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8"/>
      <c r="G3" s="33" t="s">
        <v>34</v>
      </c>
      <c r="H3" s="28" t="s">
        <v>34</v>
      </c>
      <c r="I3" s="28" t="s">
        <v>36</v>
      </c>
      <c r="J3" s="28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8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8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8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8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8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8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8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2" t="s">
        <v>66</v>
      </c>
      <c r="G13" s="42" t="s">
        <v>67</v>
      </c>
      <c r="I13" s="42" t="s">
        <v>72</v>
      </c>
      <c r="J13" s="42" t="s">
        <v>64</v>
      </c>
      <c r="K13" s="42" t="s">
        <v>65</v>
      </c>
    </row>
    <row r="14" spans="1:11" ht="20.100000000000001" customHeight="1" x14ac:dyDescent="0.2">
      <c r="A14" s="78"/>
      <c r="B14" s="78"/>
      <c r="C14" s="41" t="s">
        <v>64</v>
      </c>
      <c r="D14" s="41" t="s">
        <v>65</v>
      </c>
      <c r="F14" s="5" t="s">
        <v>68</v>
      </c>
      <c r="G14" s="2" t="s">
        <v>69</v>
      </c>
      <c r="I14" s="2" t="s">
        <v>60</v>
      </c>
      <c r="J14" s="28" t="s">
        <v>35</v>
      </c>
      <c r="K14" s="28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8" t="s">
        <v>35</v>
      </c>
      <c r="K15" s="28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4" t="s">
        <v>133</v>
      </c>
    </row>
    <row r="21" spans="1:4" ht="20.100000000000001" customHeight="1" x14ac:dyDescent="0.2">
      <c r="A21" s="24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7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4" t="s">
        <v>102</v>
      </c>
      <c r="E2" s="80" t="s">
        <v>116</v>
      </c>
      <c r="F2" s="80"/>
      <c r="G2" s="80"/>
      <c r="H2" s="80"/>
      <c r="I2" s="44" t="s">
        <v>111</v>
      </c>
      <c r="J2" s="44" t="s">
        <v>112</v>
      </c>
      <c r="K2" s="44" t="s">
        <v>115</v>
      </c>
    </row>
    <row r="3" spans="1:11" x14ac:dyDescent="0.2">
      <c r="A3" s="82"/>
      <c r="B3" s="45" t="s">
        <v>104</v>
      </c>
      <c r="C3" s="45" t="s">
        <v>105</v>
      </c>
      <c r="D3" s="46" t="s">
        <v>103</v>
      </c>
      <c r="E3" s="45" t="s">
        <v>106</v>
      </c>
      <c r="F3" s="45" t="s">
        <v>107</v>
      </c>
      <c r="G3" s="45" t="s">
        <v>108</v>
      </c>
      <c r="H3" s="45" t="s">
        <v>109</v>
      </c>
      <c r="I3" s="46" t="s">
        <v>110</v>
      </c>
      <c r="J3" s="46" t="s">
        <v>113</v>
      </c>
      <c r="K3" s="46" t="s">
        <v>114</v>
      </c>
    </row>
    <row r="4" spans="1:11" x14ac:dyDescent="0.2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141</v>
      </c>
      <c r="J4" s="28" t="s">
        <v>34</v>
      </c>
      <c r="K4" s="28" t="s">
        <v>34</v>
      </c>
    </row>
    <row r="5" spans="1:11" x14ac:dyDescent="0.2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">
      <c r="A14" s="14"/>
      <c r="B14" s="15"/>
      <c r="C14" s="15" t="s">
        <v>117</v>
      </c>
      <c r="D14" s="29" t="s">
        <v>34</v>
      </c>
      <c r="E14" s="15"/>
      <c r="F14" s="15"/>
      <c r="G14" s="15"/>
      <c r="H14" s="15"/>
      <c r="I14" s="29" t="s">
        <v>34</v>
      </c>
      <c r="J14" s="15"/>
      <c r="K14" s="16"/>
    </row>
    <row r="15" spans="1:11" x14ac:dyDescent="0.2">
      <c r="A15" s="17"/>
      <c r="B15" s="7"/>
      <c r="C15" s="7" t="s">
        <v>118</v>
      </c>
      <c r="D15" s="30" t="s">
        <v>34</v>
      </c>
      <c r="E15" s="7"/>
      <c r="F15" s="7"/>
      <c r="G15" s="7"/>
      <c r="H15" s="7"/>
      <c r="I15" s="30" t="s">
        <v>34</v>
      </c>
      <c r="J15" s="7"/>
      <c r="K15" s="18"/>
    </row>
    <row r="16" spans="1:11" x14ac:dyDescent="0.2">
      <c r="A16" s="17"/>
      <c r="B16" s="7"/>
      <c r="C16" s="7" t="s">
        <v>119</v>
      </c>
      <c r="D16" s="30" t="s">
        <v>34</v>
      </c>
      <c r="E16" s="7"/>
      <c r="F16" s="7"/>
      <c r="G16" s="7"/>
      <c r="H16" s="7"/>
      <c r="I16" s="30" t="s">
        <v>34</v>
      </c>
      <c r="J16" s="7"/>
      <c r="K16" s="18"/>
    </row>
    <row r="17" spans="1:12" x14ac:dyDescent="0.2">
      <c r="A17" s="19"/>
      <c r="B17" s="20"/>
      <c r="C17" s="20" t="s">
        <v>120</v>
      </c>
      <c r="D17" s="31" t="s">
        <v>34</v>
      </c>
      <c r="E17" s="20"/>
      <c r="F17" s="20"/>
      <c r="G17" s="20"/>
      <c r="H17" s="20"/>
      <c r="I17" s="31" t="s">
        <v>34</v>
      </c>
      <c r="J17" s="20"/>
      <c r="K17" s="21"/>
    </row>
    <row r="19" spans="1:12" x14ac:dyDescent="0.2">
      <c r="A19" s="22" t="s">
        <v>99</v>
      </c>
      <c r="H19" s="23" t="s">
        <v>132</v>
      </c>
    </row>
    <row r="20" spans="1:12" x14ac:dyDescent="0.2">
      <c r="A20" s="1" t="s">
        <v>126</v>
      </c>
      <c r="H20" s="44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6" t="s">
        <v>103</v>
      </c>
      <c r="I21" s="45" t="s">
        <v>106</v>
      </c>
      <c r="J21" s="45" t="s">
        <v>107</v>
      </c>
      <c r="K21" s="45" t="s">
        <v>108</v>
      </c>
      <c r="L21" s="4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2023-10-15T03:03:15Z</dcterms:modified>
</cp:coreProperties>
</file>