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2917A5C-34C5-4389-BFFE-38254A3C477C}" xr6:coauthVersionLast="46" xr6:coauthVersionMax="47" xr10:uidLastSave="{00000000-0000-0000-0000-000000000000}"/>
  <bookViews>
    <workbookView xWindow="3120" yWindow="3690" windowWidth="21600" windowHeight="10965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G7" i="3"/>
  <c r="I7" i="3" s="1"/>
  <c r="G9" i="3"/>
  <c r="I9" i="3" s="1"/>
  <c r="G8" i="3"/>
  <c r="G3" i="3"/>
  <c r="G2" i="3"/>
  <c r="I2" i="3" s="1"/>
  <c r="G5" i="3"/>
  <c r="I5" i="3" s="1"/>
  <c r="G4" i="3"/>
  <c r="I4" i="3" s="1"/>
  <c r="G6" i="3"/>
  <c r="I6" i="3" s="1"/>
  <c r="I8" i="3"/>
  <c r="I3" i="3"/>
  <c r="E7" i="3"/>
  <c r="E9" i="3"/>
  <c r="E8" i="3"/>
  <c r="E3" i="3"/>
  <c r="E2" i="3"/>
  <c r="E5" i="3"/>
  <c r="E4" i="3"/>
  <c r="E6" i="3"/>
  <c r="D7" i="3"/>
  <c r="D9" i="3"/>
  <c r="D8" i="3"/>
  <c r="D3" i="3"/>
  <c r="D2" i="3"/>
  <c r="D5" i="3"/>
  <c r="D4" i="3"/>
  <c r="D6" i="3"/>
  <c r="C7" i="3"/>
  <c r="C9" i="3"/>
  <c r="C8" i="3"/>
  <c r="C3" i="3"/>
  <c r="C2" i="3"/>
  <c r="C5" i="3"/>
  <c r="C4" i="3"/>
  <c r="C6" i="3"/>
  <c r="F4" i="2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5" i="2"/>
  <c r="H5" i="2" s="1"/>
  <c r="F10" i="2"/>
  <c r="H10" i="2" s="1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C7" i="1"/>
  <c r="C3" i="1"/>
  <c r="C4" i="1"/>
  <c r="C9" i="1"/>
  <c r="C6" i="1"/>
  <c r="C8" i="1"/>
  <c r="C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6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6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6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6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<sst xmlns="http://schemas.openxmlformats.org/spreadsheetml/2006/main" count="501" uniqueCount="71">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</sst>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6" formatCode="#,##0\ &quot; đồng&quot;"/>
    <numFmt numFmtId="173" formatCode="#,##0\ \ &quot;đồng&quot;"/>
    <numFmt numFmtId="174" formatCode="dd/mm/yyyy"/>
  </numFmts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0"/>
      <color theme="3" tint="0.39997558519241921"/>
      <name val="Arial"/>
      <family val="2"/>
    </font>
    <font>
      <sz val="10"/>
      <color theme="9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5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3" fillId="0" borderId="0" xfId="0" applyFont="1"/>
    <xf numFmtId="0" fontId="16" fillId="0" borderId="0" xfId="0" applyFont="1"/>
    <xf numFmtId="0" fontId="34" fillId="0" borderId="0" xfId="0" applyFont="1"/>
    <xf numFmtId="0" fontId="12" fillId="2" borderId="0" xfId="0" applyFont="1" applyFill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2" fontId="9" fillId="0" borderId="1" xfId="0" applyNumberFormat="1" applyFont="1" applyBorder="1"/>
    <xf numFmtId="0" fontId="35" fillId="0" borderId="1" xfId="0" applyFont="1" applyBorder="1"/>
    <xf numFmtId="164" fontId="9" fillId="0" borderId="1" xfId="0" applyNumberFormat="1" applyFont="1" applyBorder="1"/>
    <xf numFmtId="0" fontId="1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166" fontId="16" fillId="0" borderId="1" xfId="0" applyNumberFormat="1" applyFont="1" applyBorder="1"/>
    <xf numFmtId="0" fontId="14" fillId="2" borderId="1" xfId="0" applyFont="1" applyFill="1" applyBorder="1" applyAlignment="1">
      <alignment horizontal="center"/>
    </xf>
    <xf numFmtId="0" fontId="3" fillId="0" borderId="1" xfId="0" applyFont="1" applyBorder="1"/>
    <xf numFmtId="173" fontId="16" fillId="0" borderId="1" xfId="0" applyNumberFormat="1" applyFont="1" applyBorder="1"/>
    <xf numFmtId="0" fontId="36" fillId="0" borderId="1" xfId="0" applyFont="1" applyBorder="1"/>
    <xf numFmtId="174" fontId="1" fillId="0" borderId="1" xfId="0" applyNumberFormat="1" applyFont="1" applyBorder="1"/>
    <xf numFmtId="0" fontId="14" fillId="0" borderId="0" xfId="0" applyFont="1" applyBorder="1"/>
    <xf numFmtId="0" fontId="20" fillId="0" borderId="1" xfId="0" applyFont="1" applyBorder="1"/>
    <xf numFmtId="0" fontId="24" fillId="0" borderId="0" xfId="0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K13" sqref="K13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15.710937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256" ht="21.95" customHeight="1" x14ac:dyDescent="0.2">
      <c r="A2" s="17" t="s">
        <v>1</v>
      </c>
      <c r="B2" s="17" t="s">
        <v>2</v>
      </c>
      <c r="C2" s="17" t="s">
        <v>14</v>
      </c>
      <c r="D2" s="17" t="s">
        <v>3</v>
      </c>
      <c r="E2" s="17" t="s">
        <v>41</v>
      </c>
      <c r="F2" s="17" t="s">
        <v>4</v>
      </c>
      <c r="G2" s="17" t="s">
        <v>5</v>
      </c>
      <c r="H2" s="17" t="s">
        <v>6</v>
      </c>
      <c r="I2" s="17" t="s">
        <v>65</v>
      </c>
    </row>
    <row r="3" spans="1:256" ht="21.95" customHeight="1" x14ac:dyDescent="0.2">
      <c r="A3" s="18">
        <v>3</v>
      </c>
      <c r="B3" s="10" t="s">
        <v>8</v>
      </c>
      <c r="C3" s="13" t="str">
        <f>LEFT(B3,2)</f>
        <v>CL</v>
      </c>
      <c r="D3" s="14" t="str">
        <f>"KHU VỰC-" &amp; RIGHT(B3,1)</f>
        <v>KHU VỰC-3</v>
      </c>
      <c r="E3" s="15" t="str">
        <f>MID(B3,3,1)</f>
        <v>C</v>
      </c>
      <c r="F3" s="10">
        <v>4.5</v>
      </c>
      <c r="G3" s="10">
        <v>4</v>
      </c>
      <c r="H3" s="10">
        <v>5</v>
      </c>
      <c r="I3" s="16">
        <f>(F3+G3+H3)/3</f>
        <v>4.5</v>
      </c>
    </row>
    <row r="4" spans="1:256" ht="21.95" customHeight="1" x14ac:dyDescent="0.2">
      <c r="A4" s="18">
        <v>4</v>
      </c>
      <c r="B4" s="10" t="s">
        <v>9</v>
      </c>
      <c r="C4" s="13" t="str">
        <f>LEFT(B4,2)</f>
        <v>HS</v>
      </c>
      <c r="D4" s="14" t="str">
        <f t="shared" ref="D4:D10" si="0">"KHU VỰC-" &amp; RIGHT(B4,1)</f>
        <v>KHU VỰC-2</v>
      </c>
      <c r="E4" s="15" t="str">
        <f>MID(B4,3,1)</f>
        <v>B</v>
      </c>
      <c r="F4" s="10">
        <v>6</v>
      </c>
      <c r="G4" s="10">
        <v>8.5</v>
      </c>
      <c r="H4" s="10">
        <v>5.5</v>
      </c>
      <c r="I4" s="16">
        <f>(F4+G4+H4)/3</f>
        <v>6.666666666666667</v>
      </c>
    </row>
    <row r="5" spans="1:256" ht="21.95" customHeight="1" x14ac:dyDescent="0.2">
      <c r="A5" s="18">
        <v>8</v>
      </c>
      <c r="B5" s="10" t="s">
        <v>13</v>
      </c>
      <c r="C5" s="13" t="str">
        <f>LEFT(B5,2)</f>
        <v>CL</v>
      </c>
      <c r="D5" s="14" t="str">
        <f t="shared" si="0"/>
        <v>KHU VỰC-2</v>
      </c>
      <c r="E5" s="15" t="str">
        <f>MID(B5,3,1)</f>
        <v>C</v>
      </c>
      <c r="F5" s="10">
        <v>6.5</v>
      </c>
      <c r="G5" s="10">
        <v>5.5</v>
      </c>
      <c r="H5" s="10">
        <v>3</v>
      </c>
      <c r="I5" s="16">
        <f>(F5+G5+H5)/3</f>
        <v>5</v>
      </c>
    </row>
    <row r="6" spans="1:256" ht="21.95" customHeight="1" x14ac:dyDescent="0.2">
      <c r="A6" s="18">
        <v>6</v>
      </c>
      <c r="B6" s="10" t="s">
        <v>11</v>
      </c>
      <c r="C6" s="13" t="str">
        <f>LEFT(B6,2)</f>
        <v>BD</v>
      </c>
      <c r="D6" s="14" t="str">
        <f t="shared" si="0"/>
        <v>KHU VỰC-3</v>
      </c>
      <c r="E6" s="15" t="str">
        <f>MID(B6,3,1)</f>
        <v>B</v>
      </c>
      <c r="F6" s="10">
        <v>6.5</v>
      </c>
      <c r="G6" s="10">
        <v>6.5</v>
      </c>
      <c r="H6" s="10">
        <v>5.5</v>
      </c>
      <c r="I6" s="16">
        <f>(F6+G6+H6)/3</f>
        <v>6.166666666666667</v>
      </c>
    </row>
    <row r="7" spans="1:256" ht="21.95" customHeight="1" x14ac:dyDescent="0.2">
      <c r="A7" s="18">
        <v>2</v>
      </c>
      <c r="B7" s="10" t="s">
        <v>7</v>
      </c>
      <c r="C7" s="13" t="str">
        <f>LEFT(B7,2)</f>
        <v>HS</v>
      </c>
      <c r="D7" s="14" t="str">
        <f t="shared" si="0"/>
        <v>KHU VỰC-3</v>
      </c>
      <c r="E7" s="15" t="str">
        <f>MID(B7,3,1)</f>
        <v>A</v>
      </c>
      <c r="F7" s="10">
        <v>6.5</v>
      </c>
      <c r="G7" s="10">
        <v>7</v>
      </c>
      <c r="H7" s="10">
        <v>6.5</v>
      </c>
      <c r="I7" s="16">
        <f>(F7+G7+H7)/3</f>
        <v>6.666666666666667</v>
      </c>
    </row>
    <row r="8" spans="1:256" ht="21.95" customHeight="1" x14ac:dyDescent="0.2">
      <c r="A8" s="18">
        <v>7</v>
      </c>
      <c r="B8" s="10" t="s">
        <v>12</v>
      </c>
      <c r="C8" s="13" t="str">
        <f>LEFT(B8,2)</f>
        <v>HS</v>
      </c>
      <c r="D8" s="14" t="str">
        <f t="shared" si="0"/>
        <v>KHU VỰC-2</v>
      </c>
      <c r="E8" s="15" t="str">
        <f>MID(B8,3,1)</f>
        <v>A</v>
      </c>
      <c r="F8" s="10">
        <v>8</v>
      </c>
      <c r="G8" s="10">
        <v>7.5</v>
      </c>
      <c r="H8" s="10">
        <v>3</v>
      </c>
      <c r="I8" s="16">
        <f>(F8+G8+H8)/3</f>
        <v>6.166666666666667</v>
      </c>
    </row>
    <row r="9" spans="1:256" ht="21.95" customHeight="1" x14ac:dyDescent="0.2">
      <c r="A9" s="18">
        <v>5</v>
      </c>
      <c r="B9" s="10" t="s">
        <v>10</v>
      </c>
      <c r="C9" s="13" t="str">
        <f>LEFT(B9,2)</f>
        <v>CL</v>
      </c>
      <c r="D9" s="14" t="str">
        <f t="shared" si="0"/>
        <v>KHU VỰC-1</v>
      </c>
      <c r="E9" s="15" t="str">
        <f>MID(B9,3,1)</f>
        <v>B</v>
      </c>
      <c r="F9" s="10">
        <v>9</v>
      </c>
      <c r="G9" s="10">
        <v>5</v>
      </c>
      <c r="H9" s="10">
        <v>5.5</v>
      </c>
      <c r="I9" s="16">
        <f>(F9+G9+H9)/3</f>
        <v>6.5</v>
      </c>
    </row>
    <row r="10" spans="1:256" ht="21.95" customHeight="1" x14ac:dyDescent="0.2">
      <c r="A10" s="18">
        <v>1</v>
      </c>
      <c r="B10" s="12" t="s">
        <v>15</v>
      </c>
      <c r="C10" s="13" t="str">
        <f>LEFT(B10,2)</f>
        <v>BD</v>
      </c>
      <c r="D10" s="14" t="str">
        <f t="shared" si="0"/>
        <v>KHU VỰC-1</v>
      </c>
      <c r="E10" s="15" t="str">
        <f>MID(B10,3,1)</f>
        <v>A</v>
      </c>
      <c r="F10" s="10">
        <v>9</v>
      </c>
      <c r="G10" s="10">
        <v>7.5</v>
      </c>
      <c r="H10" s="10">
        <v>0</v>
      </c>
      <c r="I10" s="16">
        <f>(F10+G10+H10)/3</f>
        <v>5.5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70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H12" sqref="A3:H12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9.570312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19" t="s">
        <v>17</v>
      </c>
      <c r="B1" s="19"/>
      <c r="C1" s="19"/>
      <c r="D1" s="19"/>
      <c r="E1" s="19"/>
      <c r="F1" s="19"/>
      <c r="G1" s="19"/>
      <c r="H1" s="19"/>
    </row>
    <row r="2" spans="1:10" ht="20.100000000000001" customHeight="1" x14ac:dyDescent="0.35">
      <c r="A2" s="6"/>
      <c r="B2" s="6"/>
      <c r="C2" s="6"/>
      <c r="D2" s="6"/>
      <c r="E2" s="6"/>
      <c r="F2" s="8" t="s">
        <v>38</v>
      </c>
      <c r="G2" s="6">
        <v>19280</v>
      </c>
      <c r="H2" s="6"/>
    </row>
    <row r="3" spans="1:10" ht="40.5" customHeight="1" x14ac:dyDescent="0.2">
      <c r="A3" s="11" t="s">
        <v>1</v>
      </c>
      <c r="B3" s="11" t="s">
        <v>18</v>
      </c>
      <c r="C3" s="20" t="s">
        <v>53</v>
      </c>
      <c r="D3" s="20" t="s">
        <v>52</v>
      </c>
      <c r="E3" s="20" t="s">
        <v>54</v>
      </c>
      <c r="F3" s="11" t="s">
        <v>19</v>
      </c>
      <c r="G3" s="11" t="s">
        <v>40</v>
      </c>
      <c r="H3" s="11" t="s">
        <v>39</v>
      </c>
    </row>
    <row r="4" spans="1:10" ht="20.100000000000001" customHeight="1" x14ac:dyDescent="0.2">
      <c r="A4" s="21"/>
      <c r="B4" s="10" t="s">
        <v>44</v>
      </c>
      <c r="C4" s="22" t="str">
        <f>LEFT(B4,2)</f>
        <v>CO</v>
      </c>
      <c r="D4" s="23" t="str">
        <f>MID(B4,3,1)</f>
        <v>C</v>
      </c>
      <c r="E4" s="24" t="str">
        <f>MID(B4,4,1)</f>
        <v>N</v>
      </c>
      <c r="F4" s="25" t="str">
        <f>RIGHT(B4,LEN(B4)-4)</f>
        <v>140</v>
      </c>
      <c r="G4" s="10">
        <v>6000</v>
      </c>
      <c r="H4" s="26">
        <f>F4*G4*$G$2</f>
        <v>16195200000</v>
      </c>
      <c r="I4" s="7"/>
      <c r="J4" s="7"/>
    </row>
    <row r="5" spans="1:10" ht="20.100000000000001" customHeight="1" x14ac:dyDescent="0.2">
      <c r="A5" s="10"/>
      <c r="B5" s="10" t="s">
        <v>51</v>
      </c>
      <c r="C5" s="22" t="str">
        <f>LEFT(B5,2)</f>
        <v>CO</v>
      </c>
      <c r="D5" s="23" t="str">
        <f>MID(B5,3,1)</f>
        <v>C</v>
      </c>
      <c r="E5" s="24" t="str">
        <f>MID(B5,4,1)</f>
        <v>N</v>
      </c>
      <c r="F5" s="25" t="str">
        <f>RIGHT(B5,LEN(B5)-4)</f>
        <v>150</v>
      </c>
      <c r="G5" s="10">
        <v>8000</v>
      </c>
      <c r="H5" s="26">
        <f>F5*G5*$G$2</f>
        <v>23136000000</v>
      </c>
    </row>
    <row r="6" spans="1:10" ht="20.100000000000001" customHeight="1" x14ac:dyDescent="0.2">
      <c r="A6" s="21"/>
      <c r="B6" s="10" t="s">
        <v>45</v>
      </c>
      <c r="C6" s="22" t="str">
        <f>LEFT(B6,2)</f>
        <v>FA</v>
      </c>
      <c r="D6" s="23" t="str">
        <f>MID(B6,3,1)</f>
        <v>C</v>
      </c>
      <c r="E6" s="24" t="str">
        <f>MID(B6,4,1)</f>
        <v>N</v>
      </c>
      <c r="F6" s="25" t="str">
        <f>RIGHT(B6,LEN(B6)-4)</f>
        <v>170</v>
      </c>
      <c r="G6" s="10">
        <v>7000</v>
      </c>
      <c r="H6" s="26">
        <f>F6*G6*$G$2</f>
        <v>22943200000</v>
      </c>
    </row>
    <row r="7" spans="1:10" ht="20.100000000000001" customHeight="1" x14ac:dyDescent="0.2">
      <c r="A7" s="21"/>
      <c r="B7" s="10" t="s">
        <v>46</v>
      </c>
      <c r="C7" s="22" t="str">
        <f>LEFT(B7,2)</f>
        <v>FA</v>
      </c>
      <c r="D7" s="23" t="str">
        <f>MID(B7,3,1)</f>
        <v>L</v>
      </c>
      <c r="E7" s="24" t="str">
        <f>MID(B7,4,1)</f>
        <v>N</v>
      </c>
      <c r="F7" s="25" t="str">
        <f>RIGHT(B7,LEN(B7)-4)</f>
        <v>1010</v>
      </c>
      <c r="G7" s="10">
        <v>8000</v>
      </c>
      <c r="H7" s="26">
        <f>F7*G7*$G$2</f>
        <v>155782400000</v>
      </c>
    </row>
    <row r="8" spans="1:10" ht="20.100000000000001" customHeight="1" x14ac:dyDescent="0.2">
      <c r="A8" s="21"/>
      <c r="B8" s="10" t="s">
        <v>48</v>
      </c>
      <c r="C8" s="22" t="str">
        <f>LEFT(B8,2)</f>
        <v>PE</v>
      </c>
      <c r="D8" s="23" t="str">
        <f>MID(B8,3,1)</f>
        <v>C</v>
      </c>
      <c r="E8" s="24" t="str">
        <f>MID(B8,4,1)</f>
        <v>N</v>
      </c>
      <c r="F8" s="25" t="str">
        <f>RIGHT(B8,LEN(B8)-4)</f>
        <v>280</v>
      </c>
      <c r="G8" s="10">
        <v>5000</v>
      </c>
      <c r="H8" s="26">
        <f>F8*G8*$G$2</f>
        <v>26992000000</v>
      </c>
    </row>
    <row r="9" spans="1:10" ht="20.100000000000001" customHeight="1" x14ac:dyDescent="0.2">
      <c r="A9" s="21"/>
      <c r="B9" s="10" t="s">
        <v>47</v>
      </c>
      <c r="C9" s="22" t="str">
        <f>LEFT(B9,2)</f>
        <v>PE</v>
      </c>
      <c r="D9" s="23" t="str">
        <f>MID(B9,3,1)</f>
        <v>C</v>
      </c>
      <c r="E9" s="24" t="str">
        <f>MID(B9,4,1)</f>
        <v>X</v>
      </c>
      <c r="F9" s="25" t="str">
        <f>RIGHT(B9,LEN(B9)-4)</f>
        <v>50</v>
      </c>
      <c r="G9" s="10">
        <v>9000</v>
      </c>
      <c r="H9" s="26">
        <f>F9*G9*$G$2</f>
        <v>8676000000</v>
      </c>
    </row>
    <row r="10" spans="1:10" ht="20.100000000000001" customHeight="1" x14ac:dyDescent="0.2">
      <c r="A10" s="21"/>
      <c r="B10" s="12" t="s">
        <v>43</v>
      </c>
      <c r="C10" s="22" t="str">
        <f>LEFT(B10,2)</f>
        <v>PE</v>
      </c>
      <c r="D10" s="23" t="str">
        <f>MID(B10,3,1)</f>
        <v>L</v>
      </c>
      <c r="E10" s="24" t="str">
        <f>MID(B10,4,1)</f>
        <v>N</v>
      </c>
      <c r="F10" s="25" t="str">
        <f>RIGHT(B10,LEN(B10)-4)</f>
        <v>20</v>
      </c>
      <c r="G10" s="10">
        <v>5000</v>
      </c>
      <c r="H10" s="26">
        <f>F10*G10*$G$2</f>
        <v>1928000000</v>
      </c>
    </row>
    <row r="11" spans="1:10" ht="20.100000000000001" customHeight="1" x14ac:dyDescent="0.2">
      <c r="A11" s="21"/>
      <c r="B11" s="10" t="s">
        <v>49</v>
      </c>
      <c r="C11" s="22" t="str">
        <f>LEFT(B11,2)</f>
        <v>SP</v>
      </c>
      <c r="D11" s="23" t="str">
        <f>MID(B11,3,1)</f>
        <v>L</v>
      </c>
      <c r="E11" s="24" t="str">
        <f>MID(B11,4,1)</f>
        <v>N</v>
      </c>
      <c r="F11" s="25" t="str">
        <f>RIGHT(B11,LEN(B11)-4)</f>
        <v>1325</v>
      </c>
      <c r="G11" s="10">
        <v>6000</v>
      </c>
      <c r="H11" s="26">
        <f>F11*G11*$G$2</f>
        <v>153276000000</v>
      </c>
    </row>
    <row r="12" spans="1:10" ht="20.100000000000001" customHeight="1" x14ac:dyDescent="0.2">
      <c r="A12" s="21"/>
      <c r="B12" s="10" t="s">
        <v>50</v>
      </c>
      <c r="C12" s="22" t="str">
        <f>LEFT(B12,2)</f>
        <v>SP</v>
      </c>
      <c r="D12" s="23" t="str">
        <f>MID(B12,3,1)</f>
        <v>L</v>
      </c>
      <c r="E12" s="24" t="str">
        <f>MID(B12,4,1)</f>
        <v>X</v>
      </c>
      <c r="F12" s="25" t="str">
        <f>RIGHT(B12,LEN(B12)-4)</f>
        <v>90</v>
      </c>
      <c r="G12" s="10">
        <v>7000</v>
      </c>
      <c r="H12" s="26">
        <f>F12*G12*$G$2</f>
        <v>12146400000</v>
      </c>
    </row>
    <row r="13" spans="1:10" ht="20.100000000000001" customHeight="1" x14ac:dyDescent="0.2">
      <c r="A13" s="5" t="s">
        <v>26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33</v>
      </c>
    </row>
    <row r="16" spans="1:10" ht="20.100000000000001" customHeight="1" x14ac:dyDescent="0.2">
      <c r="A16" s="1" t="s">
        <v>37</v>
      </c>
    </row>
    <row r="17" spans="1:1" ht="20.100000000000001" customHeight="1" x14ac:dyDescent="0.2">
      <c r="A17" s="1" t="s">
        <v>29</v>
      </c>
    </row>
    <row r="18" spans="1:1" ht="20.100000000000001" customHeight="1" x14ac:dyDescent="0.2">
      <c r="A18" s="4" t="s">
        <v>69</v>
      </c>
    </row>
    <row r="19" spans="1:1" ht="20.100000000000001" customHeight="1" x14ac:dyDescent="0.2">
      <c r="A19" s="1" t="s">
        <v>67</v>
      </c>
    </row>
  </sheetData>
  <sortState xmlns:xlrd2="http://schemas.microsoft.com/office/spreadsheetml/2017/richdata2" ref="A4:H12">
    <sortCondition ref="B4:B12"/>
    <sortCondition descending="1"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zoomScale="115" workbookViewId="0">
      <selection activeCell="G4" sqref="G4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24.7109375" style="1" customWidth="1"/>
    <col min="10" max="16384" width="9.140625" style="1"/>
  </cols>
  <sheetData>
    <row r="1" spans="1:9" ht="20.100000000000001" customHeight="1" x14ac:dyDescent="0.35">
      <c r="A1" s="27" t="s">
        <v>20</v>
      </c>
      <c r="B1" s="27"/>
      <c r="C1" s="27"/>
      <c r="D1" s="27"/>
      <c r="E1" s="27"/>
      <c r="F1" s="27"/>
      <c r="G1" s="27"/>
      <c r="H1" s="27"/>
      <c r="I1" s="27"/>
    </row>
    <row r="2" spans="1:9" ht="20.100000000000001" customHeight="1" x14ac:dyDescent="0.2">
      <c r="A2" s="11">
        <v>6</v>
      </c>
      <c r="B2" s="11" t="s">
        <v>59</v>
      </c>
      <c r="C2" s="13" t="str">
        <f>LEFT(B2,1)</f>
        <v>T</v>
      </c>
      <c r="D2" s="15" t="str">
        <f>MID(B2,2,1)</f>
        <v>N</v>
      </c>
      <c r="E2" s="14" t="str">
        <f>MID(B2,3,3)</f>
        <v>CPD</v>
      </c>
      <c r="F2" s="31">
        <v>39828</v>
      </c>
      <c r="G2" s="11">
        <f>RIGHT(B2,LEN(B2)-5)*1</f>
        <v>500</v>
      </c>
      <c r="H2" s="11">
        <v>2500</v>
      </c>
      <c r="I2" s="29">
        <f>G2*H2*$H$2</f>
        <v>3125000000</v>
      </c>
    </row>
    <row r="3" spans="1:9" ht="20.100000000000001" customHeight="1" x14ac:dyDescent="0.2">
      <c r="A3" s="11">
        <v>5</v>
      </c>
      <c r="B3" s="11" t="s">
        <v>58</v>
      </c>
      <c r="C3" s="13" t="str">
        <f>LEFT(B3,1)</f>
        <v>N</v>
      </c>
      <c r="D3" s="15" t="str">
        <f>MID(B3,2,1)</f>
        <v>X</v>
      </c>
      <c r="E3" s="14" t="str">
        <f>MID(B3,3,3)</f>
        <v>SCS</v>
      </c>
      <c r="F3" s="31">
        <v>39869</v>
      </c>
      <c r="G3" s="11">
        <f>RIGHT(B3,LEN(B3)-5)*1</f>
        <v>300</v>
      </c>
      <c r="H3" s="11">
        <v>1500</v>
      </c>
      <c r="I3" s="29">
        <f>G3*H3*$H$2</f>
        <v>1125000000</v>
      </c>
    </row>
    <row r="4" spans="1:9" ht="20.100000000000001" customHeight="1" x14ac:dyDescent="0.2">
      <c r="A4" s="11">
        <v>8</v>
      </c>
      <c r="B4" s="11" t="s">
        <v>61</v>
      </c>
      <c r="C4" s="13" t="str">
        <f>LEFT(B4,1)</f>
        <v>N</v>
      </c>
      <c r="D4" s="15" t="str">
        <f>MID(B4,2,1)</f>
        <v>N</v>
      </c>
      <c r="E4" s="14" t="str">
        <f>MID(B4,3,3)</f>
        <v>MGI</v>
      </c>
      <c r="F4" s="31">
        <v>39874</v>
      </c>
      <c r="G4" s="11">
        <f>RIGHT(B4,LEN(B4)-5)*1</f>
        <v>320</v>
      </c>
      <c r="H4" s="11">
        <v>4500</v>
      </c>
      <c r="I4" s="29">
        <f>G4*H4*$H$2</f>
        <v>3600000000</v>
      </c>
    </row>
    <row r="5" spans="1:9" ht="20.100000000000001" customHeight="1" x14ac:dyDescent="0.2">
      <c r="A5" s="11">
        <v>7</v>
      </c>
      <c r="B5" s="11" t="s">
        <v>60</v>
      </c>
      <c r="C5" s="13" t="str">
        <f>LEFT(B5,1)</f>
        <v>P</v>
      </c>
      <c r="D5" s="15" t="str">
        <f>MID(B5,2,1)</f>
        <v>X</v>
      </c>
      <c r="E5" s="14" t="str">
        <f>MID(B5,3,3)</f>
        <v>TIV</v>
      </c>
      <c r="F5" s="31">
        <v>39887</v>
      </c>
      <c r="G5" s="11">
        <f>RIGHT(B5,LEN(B5)-5)*1</f>
        <v>450</v>
      </c>
      <c r="H5" s="11">
        <v>3500</v>
      </c>
      <c r="I5" s="29">
        <f>G5*H5*$H$2</f>
        <v>3937500000</v>
      </c>
    </row>
    <row r="6" spans="1:9" ht="20.100000000000001" customHeight="1" x14ac:dyDescent="0.2">
      <c r="A6" s="11">
        <v>1</v>
      </c>
      <c r="B6" s="28" t="s">
        <v>62</v>
      </c>
      <c r="C6" s="13" t="str">
        <f>LEFT(B6,1)</f>
        <v>B</v>
      </c>
      <c r="D6" s="15" t="str">
        <f>MID(B6,2,1)</f>
        <v>X</v>
      </c>
      <c r="E6" s="14" t="str">
        <f>MID(B6,3,3)</f>
        <v>CPD</v>
      </c>
      <c r="F6" s="31">
        <v>40076</v>
      </c>
      <c r="G6" s="11">
        <f>RIGHT(B6,LEN(B6)-5)*1</f>
        <v>100</v>
      </c>
      <c r="H6" s="11">
        <v>1000</v>
      </c>
      <c r="I6" s="29">
        <f>G6*H6*$H$2</f>
        <v>250000000</v>
      </c>
    </row>
    <row r="7" spans="1:9" ht="20.100000000000001" customHeight="1" x14ac:dyDescent="0.2">
      <c r="A7" s="11">
        <v>2</v>
      </c>
      <c r="B7" s="11" t="s">
        <v>55</v>
      </c>
      <c r="C7" s="13" t="str">
        <f>LEFT(B7,1)</f>
        <v>N</v>
      </c>
      <c r="D7" s="15" t="str">
        <f>MID(B7,2,1)</f>
        <v>X</v>
      </c>
      <c r="E7" s="14" t="str">
        <f>MID(B7,3,3)</f>
        <v>MGI</v>
      </c>
      <c r="F7" s="31">
        <v>40112</v>
      </c>
      <c r="G7" s="11">
        <f>RIGHT(B7,LEN(B7)-5)*1</f>
        <v>50</v>
      </c>
      <c r="H7" s="11">
        <v>2000</v>
      </c>
      <c r="I7" s="29">
        <f>G7*H7*$H$2</f>
        <v>250000000</v>
      </c>
    </row>
    <row r="8" spans="1:9" ht="20.100000000000001" customHeight="1" x14ac:dyDescent="0.2">
      <c r="A8" s="11">
        <v>4</v>
      </c>
      <c r="B8" s="11" t="s">
        <v>57</v>
      </c>
      <c r="C8" s="13" t="str">
        <f>LEFT(B8,1)</f>
        <v>T</v>
      </c>
      <c r="D8" s="15" t="str">
        <f>MID(B8,2,1)</f>
        <v>N</v>
      </c>
      <c r="E8" s="14" t="str">
        <f>MID(B8,3,3)</f>
        <v>MGI</v>
      </c>
      <c r="F8" s="31">
        <v>40142</v>
      </c>
      <c r="G8" s="11">
        <f>RIGHT(B8,LEN(B8)-5)*1</f>
        <v>30</v>
      </c>
      <c r="H8" s="11">
        <v>4000</v>
      </c>
      <c r="I8" s="29">
        <f>G8*H8*$H$2</f>
        <v>300000000</v>
      </c>
    </row>
    <row r="9" spans="1:9" ht="20.100000000000001" customHeight="1" x14ac:dyDescent="0.2">
      <c r="A9" s="11">
        <v>3</v>
      </c>
      <c r="B9" s="11" t="s">
        <v>56</v>
      </c>
      <c r="C9" s="13" t="str">
        <f>LEFT(B9,1)</f>
        <v>P</v>
      </c>
      <c r="D9" s="15" t="str">
        <f>MID(B9,2,1)</f>
        <v>N</v>
      </c>
      <c r="E9" s="14" t="str">
        <f>MID(B9,3,3)</f>
        <v>TIV</v>
      </c>
      <c r="F9" s="31">
        <v>40142</v>
      </c>
      <c r="G9" s="11">
        <f>RIGHT(B9,LEN(B9)-5)*1</f>
        <v>65</v>
      </c>
      <c r="H9" s="11">
        <v>3000</v>
      </c>
      <c r="I9" s="29">
        <f>G9*H9*$H$2</f>
        <v>487500000</v>
      </c>
    </row>
    <row r="10" spans="1:9" ht="20.100000000000001" customHeight="1" x14ac:dyDescent="0.2">
      <c r="A10" s="30" t="s">
        <v>1</v>
      </c>
      <c r="B10" s="30" t="s">
        <v>21</v>
      </c>
      <c r="C10" s="30" t="s">
        <v>23</v>
      </c>
      <c r="D10" s="30" t="s">
        <v>68</v>
      </c>
      <c r="E10" s="30" t="s">
        <v>24</v>
      </c>
      <c r="F10" s="30" t="s">
        <v>22</v>
      </c>
      <c r="G10" s="30" t="s">
        <v>19</v>
      </c>
      <c r="H10" s="30" t="s">
        <v>40</v>
      </c>
      <c r="I10" s="30" t="s">
        <v>39</v>
      </c>
    </row>
    <row r="11" spans="1:9" ht="20.100000000000001" customHeight="1" x14ac:dyDescent="0.2">
      <c r="A11" s="10"/>
      <c r="B11" s="10"/>
      <c r="C11" s="10"/>
      <c r="D11" s="10"/>
      <c r="E11" s="10"/>
      <c r="F11" s="10"/>
      <c r="G11" s="33" t="s">
        <v>16</v>
      </c>
      <c r="H11" s="10"/>
      <c r="I11" s="13" t="s">
        <v>42</v>
      </c>
    </row>
    <row r="12" spans="1:9" ht="20.100000000000001" customHeight="1" x14ac:dyDescent="0.35">
      <c r="A12" s="32"/>
      <c r="B12" s="32"/>
      <c r="C12" s="32"/>
      <c r="D12" s="32"/>
      <c r="E12" s="32"/>
      <c r="F12" s="32"/>
      <c r="G12" s="34" t="s">
        <v>38</v>
      </c>
      <c r="H12" s="34">
        <v>19530</v>
      </c>
      <c r="I12" s="32"/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63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64</v>
      </c>
    </row>
  </sheetData>
  <sortState xmlns:xlrd2="http://schemas.microsoft.com/office/spreadsheetml/2017/richdata2" ref="A2:I12">
    <sortCondition ref="F2:F12"/>
    <sortCondition ref="I2:I12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2023-11-19T09:15:34Z</dcterms:modified>
</cp:coreProperties>
</file>