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c Vien 08\Desktop\"/>
    </mc:Choice>
  </mc:AlternateContent>
  <bookViews>
    <workbookView xWindow="-105" yWindow="465" windowWidth="23250" windowHeight="1257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2" i="1"/>
  <c r="H5" i="1"/>
  <c r="H11" i="1"/>
  <c r="H3" i="1"/>
  <c r="H10" i="1"/>
  <c r="H6" i="1"/>
  <c r="H9" i="1"/>
  <c r="H4" i="1"/>
  <c r="J4" i="1" s="1"/>
  <c r="H8" i="1"/>
  <c r="H2" i="1"/>
  <c r="H7" i="1"/>
  <c r="H16" i="1"/>
  <c r="H15" i="1"/>
  <c r="H14" i="1"/>
  <c r="I11" i="1"/>
  <c r="I3" i="1"/>
  <c r="I10" i="1"/>
  <c r="J10" i="1" s="1"/>
  <c r="I6" i="1"/>
  <c r="J6" i="1" s="1"/>
  <c r="I9" i="1"/>
  <c r="I4" i="1"/>
  <c r="I8" i="1"/>
  <c r="I2" i="1"/>
  <c r="J2" i="1" s="1"/>
  <c r="I7" i="1"/>
  <c r="I5" i="1"/>
  <c r="F11" i="1"/>
  <c r="F3" i="1"/>
  <c r="F10" i="1"/>
  <c r="F6" i="1"/>
  <c r="F9" i="1"/>
  <c r="F4" i="1"/>
  <c r="F8" i="1"/>
  <c r="F2" i="1"/>
  <c r="F7" i="1"/>
  <c r="F5" i="1"/>
  <c r="E11" i="1"/>
  <c r="E3" i="1"/>
  <c r="E10" i="1"/>
  <c r="E6" i="1"/>
  <c r="E9" i="1"/>
  <c r="E4" i="1"/>
  <c r="E8" i="1"/>
  <c r="E2" i="1"/>
  <c r="E7" i="1"/>
  <c r="E5" i="1"/>
  <c r="J8" i="1" l="1"/>
  <c r="J9" i="1"/>
  <c r="J3" i="1"/>
  <c r="J7" i="1"/>
  <c r="J11" i="1"/>
  <c r="J5" i="1"/>
</calcChain>
</file>

<file path=xl/sharedStrings.xml><?xml version="1.0" encoding="utf-8"?>
<sst xmlns="http://schemas.openxmlformats.org/spreadsheetml/2006/main" count="60" uniqueCount="34">
  <si>
    <t>Mã hàng</t>
  </si>
  <si>
    <t>Mã hãng</t>
  </si>
  <si>
    <t>Mã loại</t>
  </si>
  <si>
    <t>Ngày hóa đơn</t>
  </si>
  <si>
    <t>Hãng SX</t>
  </si>
  <si>
    <t>Tên hàng - Loại</t>
  </si>
  <si>
    <t>Số lượng</t>
  </si>
  <si>
    <t>Đơn giá</t>
  </si>
  <si>
    <t>Ghi chú</t>
  </si>
  <si>
    <t>Thành tiền</t>
  </si>
  <si>
    <t>MHM</t>
  </si>
  <si>
    <t>MVS</t>
  </si>
  <si>
    <t>MDN</t>
  </si>
  <si>
    <t>Tên hàng</t>
  </si>
  <si>
    <t>Janome</t>
  </si>
  <si>
    <t>Sinco</t>
  </si>
  <si>
    <t>Loại 1</t>
  </si>
  <si>
    <t>Loại 2</t>
  </si>
  <si>
    <t>Máy may 2 mũi</t>
  </si>
  <si>
    <t>Máy vắt sổ</t>
  </si>
  <si>
    <t>Máy may đa năng</t>
  </si>
  <si>
    <t>Cột mã hàng cho biết hãng sản xuất là Janome (J) hay Sinco (S)</t>
  </si>
  <si>
    <t>Cột mã loại chi biết loại 1 (1) hay loại 2 (2)</t>
  </si>
  <si>
    <t>Yêu cầu :</t>
  </si>
  <si>
    <t>1. Hãng SX : dựa vào phần mô tả để lập công thức</t>
  </si>
  <si>
    <t>2. Tên hàng - Loại : dựa theo Mã hàng tra trong Bảng giá. Hiển thị theo dạng Tên hàng - Loại.</t>
  </si>
  <si>
    <t>VD : Mã hàng là "MHM", mã loại là "1" -&gt; Tên hàng - Loại là Máy may 2 mũi - Loại 1</t>
  </si>
  <si>
    <t>3. Đơn giá : dựa vào Mã hàng tra trong Bảng giá. Tuy nhiên, tùy theo Hãng SX và loại để lấy đơn giá tương ứng.</t>
  </si>
  <si>
    <t>4. Ghi chú : Ghi là "Có khuyến mãi" nếu hàng mua bán trong tháng lẻ và có số lượng &gt;=90</t>
  </si>
  <si>
    <t>5.Thành tiền = Số lượng * Đơn giá,. Giảm 1.5% (Số lượng * Đơn giá) cho những dòng có khuyến mãi.</t>
  </si>
  <si>
    <t>6. Lập bảng thống kê như mẫu trên</t>
  </si>
  <si>
    <t>7. Sắp xếp bảng tính tăng dần theo Mã loại, nếu trùng sắp giảm dần theo Thành tiền.</t>
  </si>
  <si>
    <t>J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</si>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</sst>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164" fontId="0" fillId="0" borderId="1" xfId="0" applyNumberFormat="1" applyBorder="1"/>
    <xf numFmtId="0" fontId="1" fillId="2" borderId="1" xfId="0" applyFont="1" applyFill="1" applyBorder="1"/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  <xf numFmtId="0" fontId="1" fillId="0" borderId="0" xfId="0" applyFont="1"/>
    <xf numFmtId="0" fontId="1" fillId="2" borderId="2" xfId="0" applyFont="1" applyFill="1" applyBorder="1"/>
    <xf numFmtId="0" fontId="0" fillId="0" borderId="3" xfId="0" applyBorder="1" applyAlignment="1">
      <alignment horizontal="left"/>
    </xf>
    <xf numFmtId="0" fontId="0" fillId="2" borderId="1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abSelected="1" workbookViewId="0">
      <selection activeCell="J2" sqref="J2"/>
    </sheetView>
  </sheetViews>
  <sheetFormatPr defaultRowHeight="15" x14ac:dyDescent="0.25"/>
  <cols>
    <col min="1" max="1" width="8.5703125" bestFit="1" customWidth="1"/>
    <col min="3" max="3" width="14.28515625" bestFit="1" customWidth="1"/>
    <col min="4" max="4" width="13.5703125" bestFit="1" customWidth="1"/>
    <col min="5" max="5" width="16.28515625" bestFit="1" customWidth="1"/>
    <col min="6" max="6" width="23.140625" bestFit="1" customWidth="1"/>
    <col min="7" max="7" width="16.28515625" bestFit="1" customWidth="1"/>
    <col min="8" max="8" width="14.28515625" customWidth="1"/>
    <col min="9" max="9" width="16.7109375" customWidth="1"/>
    <col min="10" max="10" width="10.42578125" bestFit="1" customWidth="1"/>
  </cols>
  <sheetData>
    <row r="1" spans="1:12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L1" s="7"/>
    </row>
    <row r="2" spans="1:12" x14ac:dyDescent="0.25">
      <c r="A2" s="1" t="s">
        <v>12</v>
      </c>
      <c r="B2" s="1" t="s">
        <v>33</v>
      </c>
      <c r="C2" s="1">
        <v>1</v>
      </c>
      <c r="D2" s="2">
        <v>45222</v>
      </c>
      <c r="E2" s="1" t="str">
        <f>IF(B2="J","Janome","Sinco")</f>
        <v>Sinco</v>
      </c>
      <c r="F2" s="1" t="str">
        <f>HLOOKUP(A2,$A$13:$E$18,2,0)&amp;" - Loại "&amp;C2</f>
        <v>Máy may đa năng - Loại 1</v>
      </c>
      <c r="G2" s="1">
        <v>456</v>
      </c>
      <c r="H2" s="1">
        <f>HLOOKUP(A2,$A$13:$E$18,    IF(AND(B2="J",C2=1),3,IF(AND(B2="J",C2=2),4,IF(AND(B2="S",C2=1),5,6))),0)</f>
        <v>12</v>
      </c>
      <c r="I2" s="1" t="str">
        <f>IF(AND(MOD(MONTH(D2),2)&lt;&gt;0,G2&gt;=90),"Có khuyến mãi"," ")</f>
        <v xml:space="preserve"> </v>
      </c>
      <c r="J2" s="1">
        <f>IF(I2="Có khuyến mãi",98.5%,100%)*G2*H2</f>
        <v>5472</v>
      </c>
      <c r="L2">
        <f>HLOOKUP(A2,$A$13:$E$18,  IF(B2="J",IF(C2=1,3,4), IF(C2=1,5,6    )),0)</f>
        <v>12</v>
      </c>
    </row>
    <row r="3" spans="1:12" x14ac:dyDescent="0.25">
      <c r="A3" s="1" t="s">
        <v>12</v>
      </c>
      <c r="B3" s="1" t="s">
        <v>33</v>
      </c>
      <c r="C3" s="1">
        <v>1</v>
      </c>
      <c r="D3" s="2">
        <v>45039</v>
      </c>
      <c r="E3" s="1" t="str">
        <f>IF(B3="J","Janome","Sinco")</f>
        <v>Sinco</v>
      </c>
      <c r="F3" s="1" t="str">
        <f>HLOOKUP(A3,$A$13:$E$18,2,0)&amp;" - Loại "&amp;C3</f>
        <v>Máy may đa năng - Loại 1</v>
      </c>
      <c r="G3" s="1">
        <v>98</v>
      </c>
      <c r="H3" s="1">
        <f>HLOOKUP(A3,$A$13:$E$18,    IF(AND(B3="J",C3=1),3,IF(AND(B3="J",C3=2),4,IF(AND(B3="S",C3=1),5,6))),0)</f>
        <v>12</v>
      </c>
      <c r="I3" s="1" t="str">
        <f>IF(AND(MOD(MONTH(D3),2)&lt;&gt;0,G3&gt;=90),"Có khuyến mãi"," ")</f>
        <v xml:space="preserve"> </v>
      </c>
      <c r="J3" s="1">
        <f>IF(I3="Có khuyến mãi",98.5%,100%)*G3*H3</f>
        <v>1176</v>
      </c>
      <c r="L3">
        <f t="shared" ref="L3:L11" si="0">HLOOKUP(A3,$A$13:$E$18,  IF(B3="J",IF(C3=1,3,4), IF(C3=1,5,6    )),0)</f>
        <v>12</v>
      </c>
    </row>
    <row r="4" spans="1:12" x14ac:dyDescent="0.25">
      <c r="A4" s="1" t="s">
        <v>10</v>
      </c>
      <c r="B4" s="1" t="s">
        <v>33</v>
      </c>
      <c r="C4" s="1">
        <v>1</v>
      </c>
      <c r="D4" s="2">
        <v>45118</v>
      </c>
      <c r="E4" s="1" t="str">
        <f>IF(B4="J","Janome","Sinco")</f>
        <v>Sinco</v>
      </c>
      <c r="F4" s="1" t="str">
        <f>HLOOKUP(A4,$A$13:$E$18,2,0)&amp;" - Loại "&amp;C4</f>
        <v>Máy may 2 mũi - Loại 1</v>
      </c>
      <c r="G4" s="1">
        <v>100</v>
      </c>
      <c r="H4" s="1">
        <f>HLOOKUP(A4,$A$13:$E$18,    IF(AND(B4="J",C4=1),3,IF(AND(B4="J",C4=2),4,IF(AND(B4="S",C4=1),5,6))),0)</f>
        <v>9.5</v>
      </c>
      <c r="I4" s="1" t="str">
        <f>IF(AND(MOD(MONTH(D4),2)&lt;&gt;0,G4&gt;=90),"Có khuyến mãi"," ")</f>
        <v>Có khuyến mãi</v>
      </c>
      <c r="J4" s="1">
        <f>IF(I4="Có khuyến mãi",98.5%,100%)*G4*H4</f>
        <v>935.75</v>
      </c>
      <c r="L4">
        <f t="shared" si="0"/>
        <v>9.5</v>
      </c>
    </row>
    <row r="5" spans="1:12" x14ac:dyDescent="0.25">
      <c r="A5" s="1" t="s">
        <v>10</v>
      </c>
      <c r="B5" s="1" t="s">
        <v>32</v>
      </c>
      <c r="C5" s="1">
        <v>1</v>
      </c>
      <c r="D5" s="2">
        <v>44967</v>
      </c>
      <c r="E5" s="1" t="str">
        <f>IF(B5="J","Janome","Sinco")</f>
        <v>Janome</v>
      </c>
      <c r="F5" s="1" t="str">
        <f>HLOOKUP(A5,$A$13:$E$18,2,0)&amp;" - Loại "&amp;C5</f>
        <v>Máy may 2 mũi - Loại 1</v>
      </c>
      <c r="G5" s="1">
        <v>80</v>
      </c>
      <c r="H5" s="1">
        <f>HLOOKUP(A5,$A$13:$E$18,    IF(AND(B5="J",C5=1),3,    IF(AND(B5="J",C5=2),4,     IF(AND(B5="S",C5=1),5,6))),0)</f>
        <v>9.1999999999999993</v>
      </c>
      <c r="I5" s="1" t="str">
        <f>IF(AND(MOD(MONTH(D5),2)&lt;&gt;0,G5&gt;=90),"Có khuyến mãi"," ")</f>
        <v xml:space="preserve"> </v>
      </c>
      <c r="J5" s="1">
        <f>IF(I5="Có khuyến mãi",98.5%,100%)*G5*H5</f>
        <v>736</v>
      </c>
      <c r="L5">
        <f t="shared" si="0"/>
        <v>9.1999999999999993</v>
      </c>
    </row>
    <row r="6" spans="1:12" x14ac:dyDescent="0.25">
      <c r="A6" s="1" t="s">
        <v>11</v>
      </c>
      <c r="B6" s="1" t="s">
        <v>32</v>
      </c>
      <c r="C6" s="1">
        <v>1</v>
      </c>
      <c r="D6" s="2">
        <v>44972</v>
      </c>
      <c r="E6" s="1" t="str">
        <f>IF(B6="J","Janome","Sinco")</f>
        <v>Janome</v>
      </c>
      <c r="F6" s="1" t="str">
        <f>HLOOKUP(A6,$A$13:$E$18,2,0)&amp;" - Loại "&amp;C6</f>
        <v>Máy vắt sổ - Loại 1</v>
      </c>
      <c r="G6" s="1">
        <v>60</v>
      </c>
      <c r="H6" s="1">
        <f>HLOOKUP(A6,$A$13:$E$18,    IF(AND(B6="J",C6=1),3,IF(AND(B6="J",C6=2),4,IF(AND(B6="S",C6=1),5,6))),0)</f>
        <v>4.7</v>
      </c>
      <c r="I6" s="1" t="str">
        <f>IF(AND(MOD(MONTH(D6),2)&lt;&gt;0,G6&gt;=90),"Có khuyến mãi"," ")</f>
        <v xml:space="preserve"> </v>
      </c>
      <c r="J6" s="1">
        <f>IF(I6="Có khuyến mãi",98.5%,100%)*G6*H6</f>
        <v>282</v>
      </c>
      <c r="L6">
        <f t="shared" si="0"/>
        <v>4.7</v>
      </c>
    </row>
    <row r="7" spans="1:12" x14ac:dyDescent="0.25">
      <c r="A7" s="1" t="s">
        <v>12</v>
      </c>
      <c r="B7" s="1" t="s">
        <v>32</v>
      </c>
      <c r="C7" s="1">
        <v>2</v>
      </c>
      <c r="D7" s="2">
        <v>45240</v>
      </c>
      <c r="E7" s="1" t="str">
        <f>IF(B7="J","Janome","Sinco")</f>
        <v>Janome</v>
      </c>
      <c r="F7" s="1" t="str">
        <f>HLOOKUP(A7,$A$13:$E$18,2,0)&amp;" - Loại "&amp;C7</f>
        <v>Máy may đa năng - Loại 2</v>
      </c>
      <c r="G7" s="1">
        <v>90</v>
      </c>
      <c r="H7" s="1">
        <f>HLOOKUP(A7,$A$13:$E$18,    IF(AND(B7="J",C7=1),3,IF(AND(B7="J",C7=2),4,IF(AND(B7="S",C7=1),5,6))),0)</f>
        <v>12.5</v>
      </c>
      <c r="I7" s="1" t="str">
        <f>IF(AND(MOD(MONTH(D7),2)&lt;&gt;0,G7&gt;=90),"Có khuyến mãi"," ")</f>
        <v>Có khuyến mãi</v>
      </c>
      <c r="J7" s="1">
        <f>IF(I7="Có khuyến mãi",98.5%,100%)*G7*H7</f>
        <v>1108.125</v>
      </c>
      <c r="L7">
        <f t="shared" si="0"/>
        <v>12.5</v>
      </c>
    </row>
    <row r="8" spans="1:12" x14ac:dyDescent="0.25">
      <c r="A8" s="1" t="s">
        <v>11</v>
      </c>
      <c r="B8" s="1" t="s">
        <v>33</v>
      </c>
      <c r="C8" s="1">
        <v>2</v>
      </c>
      <c r="D8" s="2">
        <v>45214</v>
      </c>
      <c r="E8" s="1" t="str">
        <f>IF(B8="J","Janome","Sinco")</f>
        <v>Sinco</v>
      </c>
      <c r="F8" s="1" t="str">
        <f>HLOOKUP(A8,$A$13:$E$18,2,0)&amp;" - Loại "&amp;C8</f>
        <v>Máy vắt sổ - Loại 2</v>
      </c>
      <c r="G8" s="1">
        <v>250</v>
      </c>
      <c r="H8" s="1">
        <f>HLOOKUP(A8,$A$13:$E$18,    IF(AND(B8="J",C8=1),3,IF(AND(B8="J",C8=2),4,IF(AND(B8="S",C8=1),5,6))),0)</f>
        <v>4.4000000000000004</v>
      </c>
      <c r="I8" s="1" t="str">
        <f>IF(AND(MOD(MONTH(D8),2)&lt;&gt;0,G8&gt;=90),"Có khuyến mãi"," ")</f>
        <v xml:space="preserve"> </v>
      </c>
      <c r="J8" s="1">
        <f>IF(I8="Có khuyến mãi",98.5%,100%)*G8*H8</f>
        <v>1100</v>
      </c>
      <c r="L8">
        <f t="shared" si="0"/>
        <v>4.4000000000000004</v>
      </c>
    </row>
    <row r="9" spans="1:12" x14ac:dyDescent="0.25">
      <c r="A9" s="1" t="s">
        <v>12</v>
      </c>
      <c r="B9" s="1" t="s">
        <v>32</v>
      </c>
      <c r="C9" s="1">
        <v>2</v>
      </c>
      <c r="D9" s="2">
        <v>45100</v>
      </c>
      <c r="E9" s="1" t="str">
        <f>IF(B9="J","Janome","Sinco")</f>
        <v>Janome</v>
      </c>
      <c r="F9" s="1" t="str">
        <f>HLOOKUP(A9,$A$13:$E$18,2,0)&amp;" - Loại "&amp;C9</f>
        <v>Máy may đa năng - Loại 2</v>
      </c>
      <c r="G9" s="1">
        <v>75</v>
      </c>
      <c r="H9" s="1">
        <f>HLOOKUP(A9,$A$13:$E$18,    IF(AND(B9="J",C9=1),3,IF(AND(B9="J",C9=2),4,IF(AND(B9="S",C9=1),5,6))),0)</f>
        <v>12.5</v>
      </c>
      <c r="I9" s="1" t="str">
        <f>IF(AND(MOD(MONTH(D9),2)&lt;&gt;0,G9&gt;=90),"Có khuyến mãi"," ")</f>
        <v xml:space="preserve"> </v>
      </c>
      <c r="J9" s="1">
        <f>IF(I9="Có khuyến mãi",98.5%,100%)*G9*H9</f>
        <v>937.5</v>
      </c>
      <c r="L9">
        <f t="shared" si="0"/>
        <v>12.5</v>
      </c>
    </row>
    <row r="10" spans="1:12" x14ac:dyDescent="0.25">
      <c r="A10" s="1" t="s">
        <v>10</v>
      </c>
      <c r="B10" s="1" t="s">
        <v>33</v>
      </c>
      <c r="C10" s="1">
        <v>2</v>
      </c>
      <c r="D10" s="2">
        <v>45056</v>
      </c>
      <c r="E10" s="1" t="str">
        <f>IF(B10="J","Janome","Sinco")</f>
        <v>Sinco</v>
      </c>
      <c r="F10" s="1" t="str">
        <f>HLOOKUP(A10,$A$13:$E$18,2,0)&amp;" - Loại "&amp;C10</f>
        <v>Máy may 2 mũi - Loại 2</v>
      </c>
      <c r="G10" s="1">
        <v>56</v>
      </c>
      <c r="H10" s="1">
        <f>HLOOKUP(A10,$A$13:$E$18,    IF(AND(B10="J",C10=1),3,IF(AND(B10="J",C10=2),4,IF(AND(B10="S",C10=1),5,6))),0)</f>
        <v>9.3000000000000007</v>
      </c>
      <c r="I10" s="1" t="str">
        <f>IF(AND(MOD(MONTH(D10),2)&lt;&gt;0,G10&gt;=90),"Có khuyến mãi"," ")</f>
        <v xml:space="preserve"> </v>
      </c>
      <c r="J10" s="1">
        <f>IF(I10="Có khuyến mãi",98.5%,100%)*G10*H10</f>
        <v>520.80000000000007</v>
      </c>
      <c r="L10">
        <f t="shared" si="0"/>
        <v>9.3000000000000007</v>
      </c>
    </row>
    <row r="11" spans="1:12" x14ac:dyDescent="0.25">
      <c r="A11" s="1" t="s">
        <v>11</v>
      </c>
      <c r="B11" s="1" t="s">
        <v>32</v>
      </c>
      <c r="C11" s="1">
        <v>2</v>
      </c>
      <c r="D11" s="2">
        <v>44972</v>
      </c>
      <c r="E11" s="1" t="str">
        <f>IF(B11="J","Janome","Sinco")</f>
        <v>Janome</v>
      </c>
      <c r="F11" s="1" t="str">
        <f>HLOOKUP(A11,$A$13:$E$18,2,0)&amp;" - Loại "&amp;C11</f>
        <v>Máy vắt sổ - Loại 2</v>
      </c>
      <c r="G11" s="1">
        <v>45</v>
      </c>
      <c r="H11" s="1">
        <f>HLOOKUP(A11,$A$13:$E$18,    IF(AND(B11="J",C11=1),3,IF(AND(B11="J",C11=2),4,IF(AND(B11="S",C11=1),5,6))),0)</f>
        <v>4</v>
      </c>
      <c r="I11" s="1" t="str">
        <f>IF(AND(MOD(MONTH(D11),2)&lt;&gt;0,G11&gt;=90),"Có khuyến mãi"," ")</f>
        <v xml:space="preserve"> </v>
      </c>
      <c r="J11" s="1">
        <f>IF(I11="Có khuyến mãi",98.5%,100%)*G11*H11</f>
        <v>180</v>
      </c>
      <c r="L11">
        <f t="shared" si="0"/>
        <v>4</v>
      </c>
    </row>
    <row r="13" spans="1:12" x14ac:dyDescent="0.25">
      <c r="A13" s="9" t="s">
        <v>0</v>
      </c>
      <c r="B13" s="9"/>
      <c r="C13" s="5" t="s">
        <v>10</v>
      </c>
      <c r="D13" s="5" t="s">
        <v>11</v>
      </c>
      <c r="E13" s="5" t="s">
        <v>12</v>
      </c>
      <c r="G13" s="4" t="s">
        <v>13</v>
      </c>
      <c r="H13" s="4" t="s">
        <v>6</v>
      </c>
    </row>
    <row r="14" spans="1:12" x14ac:dyDescent="0.25">
      <c r="A14" s="9" t="s">
        <v>13</v>
      </c>
      <c r="B14" s="9"/>
      <c r="C14" s="5" t="s">
        <v>18</v>
      </c>
      <c r="D14" s="5" t="s">
        <v>19</v>
      </c>
      <c r="E14" s="5" t="s">
        <v>20</v>
      </c>
      <c r="G14" s="1" t="s">
        <v>18</v>
      </c>
      <c r="H14" s="1">
        <f>SUMIF($A$2:$A$11,"MHM",$G$2:$G$11)</f>
        <v>236</v>
      </c>
    </row>
    <row r="15" spans="1:12" x14ac:dyDescent="0.25">
      <c r="A15" s="10" t="s">
        <v>14</v>
      </c>
      <c r="B15" s="1" t="s">
        <v>16</v>
      </c>
      <c r="C15" s="1">
        <v>9.1999999999999993</v>
      </c>
      <c r="D15" s="1">
        <v>4.7</v>
      </c>
      <c r="E15" s="1">
        <v>12.9</v>
      </c>
      <c r="F15" s="8"/>
      <c r="G15" s="1" t="s">
        <v>19</v>
      </c>
      <c r="H15" s="1">
        <f>SUMIF($A$2:$A$11,"MVS",$G$2:$G$11)</f>
        <v>355</v>
      </c>
    </row>
    <row r="16" spans="1:12" x14ac:dyDescent="0.25">
      <c r="A16" s="11"/>
      <c r="B16" s="1" t="s">
        <v>17</v>
      </c>
      <c r="C16" s="1">
        <v>9</v>
      </c>
      <c r="D16" s="1">
        <v>4</v>
      </c>
      <c r="E16" s="1">
        <v>12.5</v>
      </c>
      <c r="F16" s="8"/>
      <c r="G16" s="1" t="s">
        <v>20</v>
      </c>
      <c r="H16" s="1">
        <f>SUMIF($A$2:$A$11,"MDN",$G$2:$G$11)</f>
        <v>719</v>
      </c>
    </row>
    <row r="17" spans="1:5" x14ac:dyDescent="0.25">
      <c r="A17" s="10" t="s">
        <v>15</v>
      </c>
      <c r="B17" s="1" t="s">
        <v>16</v>
      </c>
      <c r="C17" s="1">
        <v>9.5</v>
      </c>
      <c r="D17" s="1">
        <v>4.8</v>
      </c>
      <c r="E17" s="1">
        <v>12</v>
      </c>
    </row>
    <row r="18" spans="1:5" x14ac:dyDescent="0.25">
      <c r="A18" s="11"/>
      <c r="B18" s="1" t="s">
        <v>17</v>
      </c>
      <c r="C18" s="1">
        <v>9.3000000000000007</v>
      </c>
      <c r="D18" s="1">
        <v>4.4000000000000004</v>
      </c>
      <c r="E18" s="1">
        <v>11.5</v>
      </c>
    </row>
    <row r="20" spans="1:5" x14ac:dyDescent="0.25">
      <c r="A20" t="s">
        <v>21</v>
      </c>
    </row>
    <row r="21" spans="1:5" x14ac:dyDescent="0.25">
      <c r="A21" t="s">
        <v>22</v>
      </c>
    </row>
    <row r="22" spans="1:5" x14ac:dyDescent="0.25">
      <c r="A22" s="6" t="s">
        <v>23</v>
      </c>
    </row>
    <row r="23" spans="1:5" x14ac:dyDescent="0.25">
      <c r="A23" t="s">
        <v>24</v>
      </c>
    </row>
    <row r="24" spans="1:5" x14ac:dyDescent="0.25">
      <c r="A24" t="s">
        <v>25</v>
      </c>
    </row>
    <row r="25" spans="1:5" x14ac:dyDescent="0.25">
      <c r="A25" t="s">
        <v>26</v>
      </c>
    </row>
    <row r="26" spans="1:5" x14ac:dyDescent="0.25">
      <c r="A26" t="s">
        <v>27</v>
      </c>
    </row>
    <row r="27" spans="1:5" x14ac:dyDescent="0.25">
      <c r="A27" t="s">
        <v>28</v>
      </c>
    </row>
    <row r="28" spans="1:5" x14ac:dyDescent="0.25">
      <c r="A28" t="s">
        <v>29</v>
      </c>
    </row>
    <row r="29" spans="1:5" x14ac:dyDescent="0.25">
      <c r="A29" t="s">
        <v>30</v>
      </c>
    </row>
    <row r="30" spans="1:5" x14ac:dyDescent="0.25">
      <c r="A30" t="s">
        <v>31</v>
      </c>
    </row>
  </sheetData>
  <sortState ref="A2:J11">
    <sortCondition ref="C2:C11"/>
    <sortCondition descending="1" ref="J2:J11"/>
  </sortState>
  <mergeCells count="4">
    <mergeCell ref="A13:B13"/>
    <mergeCell ref="A14:B14"/>
    <mergeCell ref="A15:A16"/>
    <mergeCell ref="A17:A18"/>
  </mergeCells>
  <phoneticPr fontId="2" type="noConversion"/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lmkhoi</dc:creator>
  <cp:lastModifiedBy>Hoc Vien 08</cp:lastModifiedBy>
  <dcterms:created xsi:type="dcterms:W3CDTF">2023-04-11T07:24:32Z</dcterms:created>
  <dcterms:modified xsi:type="dcterms:W3CDTF">2024-01-14T04:53:48Z</dcterms:modified>
</cp:coreProperties>
</file>