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B5FEDC97-5CA9-45D4-A127-62984A51C0D4}" xr6:coauthVersionLast="46" xr6:coauthVersionMax="47" xr10:uidLastSave="{00000000-0000-0000-0000-000000000000}"/>
  <bookViews>
    <workbookView xWindow="-120" yWindow="450" windowWidth="29040" windowHeight="15270" activeTab="2" xr2:uid="{00000000-000D-0000-FFFF-FFFF00000000}"/>
  </bookViews>
  <sheets>
    <sheet name="Bai1" sheetId="6" r:id="rId1"/>
    <sheet name="Bai2" sheetId="4" r:id="rId2"/>
    <sheet name="Bai3" sheetId="8" r:id="rId3"/>
  </sheets>
  <calcPr calcId="181029"/>
</workbook>
</file>

<file path=xl/calcChain.xml><?xml version="1.0" encoding="utf-8"?>
<calcChain xmlns="http://schemas.openxmlformats.org/spreadsheetml/2006/main">
  <c r="E18" i="8" l="1"/>
  <c r="E17" i="8"/>
  <c r="E16" i="8"/>
  <c r="H5" i="8"/>
  <c r="H6" i="8"/>
  <c r="H7" i="8"/>
  <c r="H8" i="8"/>
  <c r="H9" i="8"/>
  <c r="H10" i="8"/>
  <c r="H11" i="8"/>
  <c r="H12" i="8"/>
  <c r="H4" i="8"/>
  <c r="G5" i="8"/>
  <c r="G6" i="8"/>
  <c r="G7" i="8"/>
  <c r="G8" i="8"/>
  <c r="G9" i="8"/>
  <c r="G10" i="8"/>
  <c r="G11" i="8"/>
  <c r="G12" i="8"/>
  <c r="G4" i="8"/>
  <c r="E23" i="6"/>
  <c r="E22" i="6"/>
  <c r="E21" i="6"/>
  <c r="E20" i="6"/>
  <c r="E19" i="6"/>
  <c r="E18" i="6"/>
  <c r="I11" i="6"/>
  <c r="H11" i="6"/>
  <c r="G11" i="6"/>
  <c r="J5" i="6"/>
  <c r="J6" i="6"/>
  <c r="J7" i="6"/>
  <c r="J8" i="6"/>
  <c r="J4" i="6"/>
  <c r="I5" i="6"/>
  <c r="I6" i="6"/>
  <c r="I7" i="6"/>
  <c r="I8" i="6"/>
  <c r="I4" i="6"/>
  <c r="H5" i="6"/>
  <c r="H6" i="6"/>
  <c r="H7" i="6"/>
  <c r="H8" i="6"/>
  <c r="H4" i="6"/>
  <c r="F5" i="6"/>
  <c r="G5" i="6" s="1"/>
  <c r="F6" i="6"/>
  <c r="G6" i="6" s="1"/>
  <c r="F7" i="6"/>
  <c r="G7" i="6" s="1"/>
  <c r="F8" i="6"/>
  <c r="G8" i="6" s="1"/>
  <c r="F4" i="6"/>
  <c r="G4" i="6" s="1"/>
  <c r="E4" i="4"/>
  <c r="F4" i="4" s="1"/>
  <c r="E5" i="4"/>
  <c r="F5" i="4" s="1"/>
  <c r="E6" i="4"/>
  <c r="E7" i="4"/>
  <c r="G7" i="4" s="1"/>
  <c r="E8" i="4"/>
  <c r="G8" i="4" s="1"/>
  <c r="E9" i="4"/>
  <c r="F9" i="4" s="1"/>
  <c r="E3" i="4"/>
  <c r="F3" i="4" s="1"/>
  <c r="F6" i="4"/>
  <c r="G6" i="4"/>
  <c r="D4" i="4"/>
  <c r="D5" i="4"/>
  <c r="D6" i="4"/>
  <c r="D7" i="4"/>
  <c r="D8" i="4"/>
  <c r="D9" i="4"/>
  <c r="D3" i="4"/>
  <c r="C4" i="4"/>
  <c r="C5" i="4"/>
  <c r="C6" i="4"/>
  <c r="C7" i="4"/>
  <c r="C8" i="4"/>
  <c r="C9" i="4"/>
  <c r="C3" i="4"/>
  <c r="F8" i="4" l="1"/>
  <c r="G4" i="4"/>
  <c r="F7" i="4"/>
  <c r="G5" i="4"/>
  <c r="G9" i="4"/>
  <c r="G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C3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Là ký tự đầu của Số hóa đơn
</t>
        </r>
      </text>
    </comment>
    <comment ref="D3" authorId="0" shapeId="0" xr:uid="{00000000-0006-0000-0100-000002000000}">
      <text>
        <r>
          <rPr>
            <sz val="8"/>
            <color indexed="81"/>
            <rFont val="Tahoma"/>
            <family val="2"/>
          </rPr>
          <t xml:space="preserve">Là ký tự thứ 2 của Số hóa đơn
</t>
        </r>
      </text>
    </comment>
    <comment ref="F3" authorId="0" shapeId="0" xr:uid="{00000000-0006-0000-0100-000004000000}">
      <text>
        <r>
          <rPr>
            <sz val="8"/>
            <color indexed="81"/>
            <rFont val="Tahoma"/>
            <family val="2"/>
          </rPr>
          <t>=Số lượng chai/20.</t>
        </r>
        <r>
          <rPr>
            <b/>
            <sz val="8"/>
            <color indexed="81"/>
            <rFont val="Tahoma"/>
            <family val="2"/>
          </rPr>
          <t xml:space="preserve">
Chỉ lấy phần nguyên</t>
        </r>
      </text>
    </comment>
    <comment ref="G3" authorId="0" shapeId="0" xr:uid="{00000000-0006-0000-0100-000005000000}">
      <text>
        <r>
          <rPr>
            <sz val="8"/>
            <color indexed="81"/>
            <rFont val="Tahoma"/>
            <family val="2"/>
          </rPr>
          <t>=Số lượng chai/20.</t>
        </r>
        <r>
          <rPr>
            <b/>
            <sz val="8"/>
            <color indexed="81"/>
            <rFont val="Tahoma"/>
            <family val="2"/>
          </rPr>
          <t xml:space="preserve">
Chỉ lấy phần dư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8" authorId="0" shapeId="0" xr:uid="{00000000-0006-0000-0100-000006000000}">
      <text>
        <r>
          <rPr>
            <sz val="8"/>
            <color indexed="81"/>
            <rFont val="Tahoma"/>
            <family val="2"/>
          </rPr>
          <t xml:space="preserve">_Ký tự đầu là Mã loại
_Ký tự thứ 2 là dung tích chai dầu theo Lít
_Các ký tự còn lại là số lượng chai. Ví dụ Số hóa đơnlà C5895 -&gt; 895 chai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G4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Thành tích = Đến đích - Xuất phát</t>
        </r>
      </text>
    </comment>
    <comment ref="H4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Xếp hạng theo thành tích. </t>
        </r>
        <r>
          <rPr>
            <b/>
            <sz val="8"/>
            <color indexed="81"/>
            <rFont val="Tahoma"/>
            <family val="2"/>
          </rPr>
          <t>Thành tích nhỏ nhất -&gt; hạng 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6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Tổng thành tích chung
</t>
        </r>
      </text>
    </comment>
    <comment ref="E17" authorId="0" shapeId="0" xr:uid="{00000000-0006-0000-0200-000004000000}">
      <text>
        <r>
          <rPr>
            <sz val="8"/>
            <color indexed="81"/>
            <rFont val="Tahoma"/>
            <family val="2"/>
          </rPr>
          <t xml:space="preserve">Tổng số vận động viên tham gia cuộc thi
</t>
        </r>
      </text>
    </comment>
    <comment ref="E18" authorId="0" shapeId="0" xr:uid="{00000000-0006-0000-0200-000005000000}">
      <text>
        <r>
          <rPr>
            <sz val="8"/>
            <color indexed="81"/>
            <rFont val="Tahoma"/>
            <family val="2"/>
          </rPr>
          <t xml:space="preserve">Thành tích trung bình của vận động viên
</t>
        </r>
      </text>
    </comment>
  </commentList>
</comments>
</file>

<file path=xl/sharedStrings.xml><?xml version="1.0" encoding="utf-8"?>
<sst xmlns="http://schemas.openxmlformats.org/spreadsheetml/2006/main" count="108" uniqueCount="86">
  <si>
    <t>STT</t>
  </si>
  <si>
    <t>BẢNG 1</t>
  </si>
  <si>
    <t>A</t>
  </si>
  <si>
    <t>C</t>
  </si>
  <si>
    <t>B</t>
  </si>
  <si>
    <t>Mã loại</t>
  </si>
  <si>
    <t>BÁO CÁO TÌNH HÌNH XUẤT HÀNG</t>
  </si>
  <si>
    <t>Stt</t>
  </si>
  <si>
    <t>Số hóa đơn</t>
  </si>
  <si>
    <t>Số thùng
(20 Chai/Thùng)</t>
  </si>
  <si>
    <t>Số chai lẻ</t>
  </si>
  <si>
    <t>C1810</t>
  </si>
  <si>
    <t>M11680</t>
  </si>
  <si>
    <t>N11500</t>
  </si>
  <si>
    <t>C28000</t>
  </si>
  <si>
    <t>M27585</t>
  </si>
  <si>
    <t>C5895</t>
  </si>
  <si>
    <r>
      <rPr>
        <b/>
        <sz val="10"/>
        <color indexed="17"/>
        <rFont val="Arial"/>
        <family val="2"/>
      </rPr>
      <t>N</t>
    </r>
    <r>
      <rPr>
        <b/>
        <sz val="10"/>
        <color indexed="14"/>
        <rFont val="Arial"/>
        <family val="2"/>
      </rPr>
      <t>2</t>
    </r>
    <r>
      <rPr>
        <b/>
        <sz val="10"/>
        <color indexed="18"/>
        <rFont val="Arial"/>
        <family val="2"/>
      </rPr>
      <t>1250</t>
    </r>
  </si>
  <si>
    <t>Dung tích chai
(Lít)</t>
  </si>
  <si>
    <t>Số lượng chai</t>
  </si>
  <si>
    <t>KẾT QUẢ CHẶNG 1 GIẢI ĐUA XE ĐẠP CÚP TRUYỀN HÌNH</t>
  </si>
  <si>
    <t>Tên VĐV</t>
  </si>
  <si>
    <t>Mã đội</t>
  </si>
  <si>
    <t>Tên đội</t>
  </si>
  <si>
    <t>Giờ</t>
  </si>
  <si>
    <t>Xuất phát</t>
  </si>
  <si>
    <t>Đến đích</t>
  </si>
  <si>
    <t>Thành tích</t>
  </si>
  <si>
    <t>Xếp hạng</t>
  </si>
  <si>
    <t>Lê Dũng</t>
  </si>
  <si>
    <t>Vũ Duy</t>
  </si>
  <si>
    <t>Nguyễn Định</t>
  </si>
  <si>
    <t>Trần Hùng</t>
  </si>
  <si>
    <t>Cao Nguyên</t>
  </si>
  <si>
    <t>Nguyễn Tú</t>
  </si>
  <si>
    <t>Mai Sơn</t>
  </si>
  <si>
    <t>Bùi Cảnh</t>
  </si>
  <si>
    <t>Đỗ Hữu</t>
  </si>
  <si>
    <t>K.sạn Thanh Bình</t>
  </si>
  <si>
    <t>Dệt Long An</t>
  </si>
  <si>
    <t>Cảng Sài Gòn</t>
  </si>
  <si>
    <t>BẢNG THÀNH TÍCH ĐỒNG ĐỘI</t>
  </si>
  <si>
    <t>Thành tích trung bình</t>
  </si>
  <si>
    <t>Chung</t>
  </si>
  <si>
    <t>Tổng Số VĐV</t>
  </si>
  <si>
    <t>Kim</t>
  </si>
  <si>
    <r>
      <t xml:space="preserve"> _Lập công thức cho các cột có Comment (</t>
    </r>
    <r>
      <rPr>
        <b/>
        <sz val="10"/>
        <color indexed="8"/>
        <rFont val="Arial"/>
        <family val="2"/>
      </rPr>
      <t>Mã loại,  … Số chai lẻ</t>
    </r>
    <r>
      <rPr>
        <sz val="10"/>
        <color indexed="8"/>
        <rFont val="Arial"/>
        <family val="2"/>
      </rPr>
      <t>)</t>
    </r>
  </si>
  <si>
    <r>
      <t xml:space="preserve"> _</t>
    </r>
    <r>
      <rPr>
        <b/>
        <sz val="10"/>
        <color indexed="8"/>
        <rFont val="Arial"/>
        <family val="2"/>
      </rPr>
      <t xml:space="preserve"> Số lượng chai</t>
    </r>
    <r>
      <rPr>
        <sz val="10"/>
        <color indexed="8"/>
        <rFont val="Arial"/>
        <family val="2"/>
      </rPr>
      <t xml:space="preserve"> đổi ra</t>
    </r>
    <r>
      <rPr>
        <b/>
        <sz val="10"/>
        <color indexed="8"/>
        <rFont val="Arial"/>
        <family val="2"/>
      </rPr>
      <t xml:space="preserve"> kiểu số</t>
    </r>
  </si>
  <si>
    <r>
      <t xml:space="preserve">    _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Giờ xuất phát, nếu trùng sắp tăng theo Giờ đến đích</t>
    </r>
  </si>
  <si>
    <r>
      <t xml:space="preserve"> _Yêu cầu </t>
    </r>
    <r>
      <rPr>
        <b/>
        <sz val="10"/>
        <color indexed="8"/>
        <rFont val="Arial"/>
        <family val="2"/>
      </rPr>
      <t>định dạng cột Số lượng có kèm đơn vị tính là "chai"</t>
    </r>
  </si>
  <si>
    <t>Tổng Số giờ (Tổng thành tích)</t>
  </si>
  <si>
    <r>
      <t xml:space="preserve">    _Lập công thức cho các </t>
    </r>
    <r>
      <rPr>
        <b/>
        <sz val="10"/>
        <color indexed="8"/>
        <rFont val="Arial"/>
        <family val="2"/>
      </rPr>
      <t>thành tích</t>
    </r>
    <r>
      <rPr>
        <sz val="10"/>
        <color indexed="8"/>
        <rFont val="Arial"/>
        <family val="2"/>
      </rPr>
      <t xml:space="preserve"> theo mẫu trên</t>
    </r>
  </si>
  <si>
    <t xml:space="preserve">    _Lập công thức cho các cột Xếp hạng </t>
  </si>
  <si>
    <t xml:space="preserve">    _Lập công thức cho Thành tích </t>
  </si>
  <si>
    <t>Bảng Theo Dõi Khách Thuê Phòng</t>
  </si>
  <si>
    <t>ĐƠN GIÁ:</t>
  </si>
  <si>
    <t>Số phòng</t>
  </si>
  <si>
    <t>Khách</t>
  </si>
  <si>
    <t>Ngày đến</t>
  </si>
  <si>
    <t>Ngày đi</t>
  </si>
  <si>
    <t>Số ngày ở</t>
  </si>
  <si>
    <t>Thành tiền</t>
  </si>
  <si>
    <t>Tiền thuế</t>
  </si>
  <si>
    <t>Tiền phải trả</t>
  </si>
  <si>
    <t>Thực hiện các yêu cầu sau:</t>
  </si>
  <si>
    <t>Tiền trả</t>
  </si>
  <si>
    <t>* Đánh số thứ tự. Định dạng cột ngày đến, ngày đi có dạng dd/MM/yyyy</t>
  </si>
  <si>
    <t>* Tính số ngày ở = ngày đi - ngày đến + 1. Định dạng General</t>
  </si>
  <si>
    <t>* Tính thành tiền = số ngày ở * đơn giá</t>
  </si>
  <si>
    <t>* Tính tiền thuế = 20% *thành tiền</t>
  </si>
  <si>
    <t>* Tiền phải trả = Thành tiền + Tiền thuế</t>
  </si>
  <si>
    <t>* Sau khi tính toán thực hiện cách định dạng dữ liệu đối với cột Thành tiền, Tiền thuế, Tiền phải trả co dạng 100,000 đồng</t>
  </si>
  <si>
    <t>* Lập bảng thống kê như sau:</t>
  </si>
  <si>
    <t>Tổng số khách hàng</t>
  </si>
  <si>
    <t>Số tiền phải trả cao nhất</t>
  </si>
  <si>
    <t>Số tiền phải trả thấp nhất</t>
  </si>
  <si>
    <t>Số tiền phải trả bình quân</t>
  </si>
  <si>
    <t>Tổng cộng</t>
  </si>
  <si>
    <t>Số TT</t>
  </si>
  <si>
    <t>Xếp hạng theo tiền phải trả</t>
  </si>
  <si>
    <t>Mộc</t>
  </si>
  <si>
    <t>Thủy</t>
  </si>
  <si>
    <t>Hỏa</t>
  </si>
  <si>
    <t>Thổ</t>
  </si>
  <si>
    <t>Số tiền phải trả thấp thứ 2</t>
  </si>
  <si>
    <t>Số tiền phải trả cao thứ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</si>
</sst>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"/>
    <numFmt numFmtId="165" formatCode="#,##0\ &quot;đồng&quot;"/>
    <numFmt numFmtId="166" formatCode="0&quot;chai&quot;"/>
    <numFmt numFmtId="169" formatCode="dd/mm/yyyy"/>
  </numFmts>
  <fonts count="28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1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8"/>
      <color indexed="18"/>
      <name val="Arial"/>
      <family val="2"/>
    </font>
    <font>
      <b/>
      <sz val="18"/>
      <color indexed="60"/>
      <name val="Arial"/>
      <family val="2"/>
    </font>
    <font>
      <sz val="8"/>
      <name val="Calibri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sz val="10"/>
      <color indexed="14"/>
      <name val="Arial"/>
      <family val="2"/>
    </font>
    <font>
      <sz val="10"/>
      <color indexed="18"/>
      <name val="Arial"/>
      <family val="2"/>
    </font>
    <font>
      <b/>
      <sz val="18"/>
      <color indexed="60"/>
      <name val="Tahoma"/>
      <family val="2"/>
    </font>
    <font>
      <sz val="11"/>
      <color theme="1"/>
      <name val="Tahoma"/>
      <family val="2"/>
    </font>
    <font>
      <sz val="12"/>
      <name val="Tahoma"/>
      <family val="2"/>
    </font>
    <font>
      <b/>
      <sz val="10"/>
      <name val="Tahoma"/>
      <family val="2"/>
    </font>
    <font>
      <sz val="11"/>
      <name val="Tahoma"/>
      <family val="2"/>
    </font>
    <font>
      <sz val="11"/>
      <color indexed="12"/>
      <name val="Tahoma"/>
      <family val="2"/>
    </font>
    <font>
      <sz val="10"/>
      <name val="Tahoma"/>
      <family val="2"/>
    </font>
    <font>
      <sz val="11"/>
      <color indexed="8"/>
      <name val="Tahoma"/>
      <family val="2"/>
    </font>
    <font>
      <b/>
      <sz val="12"/>
      <color indexed="12"/>
      <name val="Tahoma"/>
      <family val="2"/>
    </font>
    <font>
      <sz val="10"/>
      <color indexed="8"/>
      <name val="Tahoma"/>
      <family val="2"/>
    </font>
    <font>
      <sz val="10"/>
      <color indexed="12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8" fillId="0" borderId="0" xfId="0" applyFont="1"/>
    <xf numFmtId="0" fontId="8" fillId="0" borderId="1" xfId="0" applyFont="1" applyBorder="1"/>
    <xf numFmtId="0" fontId="9" fillId="0" borderId="1" xfId="0" applyFont="1" applyBorder="1"/>
    <xf numFmtId="0" fontId="8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21" fontId="8" fillId="0" borderId="1" xfId="0" applyNumberFormat="1" applyFont="1" applyBorder="1"/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/>
    <xf numFmtId="0" fontId="13" fillId="0" borderId="1" xfId="0" applyFont="1" applyBorder="1"/>
    <xf numFmtId="0" fontId="14" fillId="0" borderId="1" xfId="0" applyFont="1" applyBorder="1"/>
    <xf numFmtId="0" fontId="15" fillId="0" borderId="1" xfId="0" applyFont="1" applyBorder="1"/>
    <xf numFmtId="0" fontId="13" fillId="0" borderId="1" xfId="0" applyFont="1" applyBorder="1" applyAlignment="1">
      <alignment horizontal="center"/>
    </xf>
    <xf numFmtId="0" fontId="18" fillId="0" borderId="0" xfId="0" applyFont="1"/>
    <xf numFmtId="0" fontId="17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4" borderId="2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/>
    </xf>
    <xf numFmtId="164" fontId="21" fillId="0" borderId="2" xfId="0" quotePrefix="1" applyNumberFormat="1" applyFont="1" applyBorder="1" applyAlignment="1">
      <alignment horizontal="center"/>
    </xf>
    <xf numFmtId="0" fontId="23" fillId="0" borderId="0" xfId="0" applyFont="1"/>
    <xf numFmtId="0" fontId="27" fillId="0" borderId="1" xfId="0" applyFont="1" applyBorder="1"/>
    <xf numFmtId="0" fontId="26" fillId="4" borderId="6" xfId="0" applyFont="1" applyFill="1" applyBorder="1" applyAlignment="1">
      <alignment horizontal="left"/>
    </xf>
    <xf numFmtId="0" fontId="26" fillId="4" borderId="8" xfId="0" applyFont="1" applyFill="1" applyBorder="1" applyAlignment="1">
      <alignment horizontal="left"/>
    </xf>
    <xf numFmtId="0" fontId="26" fillId="4" borderId="7" xfId="0" applyFont="1" applyFill="1" applyBorder="1" applyAlignment="1">
      <alignment horizontal="left"/>
    </xf>
    <xf numFmtId="0" fontId="24" fillId="4" borderId="4" xfId="0" applyFont="1" applyFill="1" applyBorder="1" applyAlignment="1">
      <alignment horizontal="center" wrapText="1"/>
    </xf>
    <xf numFmtId="165" fontId="19" fillId="0" borderId="0" xfId="0" applyNumberFormat="1" applyFont="1" applyAlignment="1">
      <alignment horizontal="center"/>
    </xf>
    <xf numFmtId="0" fontId="22" fillId="0" borderId="2" xfId="0" applyFont="1" applyBorder="1" applyAlignment="1">
      <alignment horizontal="center"/>
    </xf>
    <xf numFmtId="0" fontId="22" fillId="0" borderId="2" xfId="0" applyFont="1" applyBorder="1"/>
    <xf numFmtId="0" fontId="25" fillId="0" borderId="1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24" fillId="4" borderId="4" xfId="0" applyFont="1" applyFill="1" applyBorder="1" applyAlignment="1">
      <alignment horizontal="center" vertical="center" wrapText="1"/>
    </xf>
    <xf numFmtId="0" fontId="24" fillId="4" borderId="5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166" fontId="16" fillId="0" borderId="1" xfId="0" applyNumberFormat="1" applyFont="1" applyBorder="1" applyAlignment="1">
      <alignment horizontal="center"/>
    </xf>
    <xf numFmtId="0" fontId="22" fillId="0" borderId="2" xfId="0" applyNumberFormat="1" applyFont="1" applyBorder="1" applyAlignment="1">
      <alignment horizontal="center"/>
    </xf>
    <xf numFmtId="169" fontId="21" fillId="0" borderId="2" xfId="0" applyNumberFormat="1" applyFont="1" applyBorder="1"/>
    <xf numFmtId="21" fontId="13" fillId="0" borderId="1" xfId="0" applyNumberFormat="1" applyFont="1" applyBorder="1"/>
    <xf numFmtId="46" fontId="13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workbookViewId="0">
      <selection activeCell="E24" sqref="E24"/>
    </sheetView>
  </sheetViews>
  <sheetFormatPr defaultColWidth="12" defaultRowHeight="14.25" x14ac:dyDescent="0.2"/>
  <cols>
    <col min="1" max="1" width="6.140625" style="15" customWidth="1"/>
    <col min="2" max="2" width="9.7109375" style="15" customWidth="1"/>
    <col min="3" max="3" width="10.5703125" style="15" customWidth="1"/>
    <col min="4" max="4" width="15.140625" style="15" customWidth="1"/>
    <col min="5" max="5" width="16.85546875" style="15" customWidth="1"/>
    <col min="6" max="6" width="17.5703125" style="15" customWidth="1"/>
    <col min="7" max="7" width="26.85546875" style="15" customWidth="1"/>
    <col min="8" max="8" width="12" style="15"/>
    <col min="9" max="9" width="12.7109375" style="15" bestFit="1" customWidth="1"/>
    <col min="10" max="10" width="19.42578125" style="15" customWidth="1"/>
    <col min="11" max="16384" width="12" style="15"/>
  </cols>
  <sheetData>
    <row r="1" spans="1:10" ht="22.5" x14ac:dyDescent="0.3">
      <c r="A1" s="32" t="s">
        <v>54</v>
      </c>
      <c r="B1" s="32"/>
      <c r="C1" s="32"/>
      <c r="D1" s="32"/>
      <c r="E1" s="32"/>
      <c r="F1" s="32"/>
      <c r="G1" s="32"/>
      <c r="H1" s="32"/>
      <c r="I1" s="32"/>
    </row>
    <row r="2" spans="1:10" ht="22.5" x14ac:dyDescent="0.3">
      <c r="A2" s="16"/>
      <c r="B2" s="16"/>
      <c r="C2" s="16"/>
      <c r="D2" s="16"/>
      <c r="E2" s="17" t="s">
        <v>55</v>
      </c>
      <c r="F2" s="28">
        <v>150000</v>
      </c>
      <c r="G2" s="16"/>
      <c r="H2" s="16"/>
      <c r="I2" s="16"/>
    </row>
    <row r="3" spans="1:10" ht="25.5" x14ac:dyDescent="0.2">
      <c r="A3" s="18" t="s">
        <v>78</v>
      </c>
      <c r="B3" s="19" t="s">
        <v>56</v>
      </c>
      <c r="C3" s="19" t="s">
        <v>57</v>
      </c>
      <c r="D3" s="19" t="s">
        <v>58</v>
      </c>
      <c r="E3" s="19" t="s">
        <v>59</v>
      </c>
      <c r="F3" s="18" t="s">
        <v>60</v>
      </c>
      <c r="G3" s="18" t="s">
        <v>61</v>
      </c>
      <c r="H3" s="18" t="s">
        <v>62</v>
      </c>
      <c r="I3" s="18" t="s">
        <v>63</v>
      </c>
      <c r="J3" s="18" t="s">
        <v>79</v>
      </c>
    </row>
    <row r="4" spans="1:10" x14ac:dyDescent="0.2">
      <c r="A4" s="20">
        <v>1</v>
      </c>
      <c r="B4" s="21">
        <v>1</v>
      </c>
      <c r="C4" s="20" t="s">
        <v>45</v>
      </c>
      <c r="D4" s="43">
        <v>35530</v>
      </c>
      <c r="E4" s="43">
        <v>35550</v>
      </c>
      <c r="F4" s="42">
        <f>E4-D4+1</f>
        <v>21</v>
      </c>
      <c r="G4" s="29">
        <f>F4*$F$2</f>
        <v>3150000</v>
      </c>
      <c r="H4" s="30">
        <f>G4*20%</f>
        <v>630000</v>
      </c>
      <c r="I4" s="30">
        <f>G4+H4</f>
        <v>3780000</v>
      </c>
      <c r="J4" s="30">
        <f>RANK(I4,$I$4:$I$8,0)</f>
        <v>1</v>
      </c>
    </row>
    <row r="5" spans="1:10" x14ac:dyDescent="0.2">
      <c r="A5" s="20">
        <v>2</v>
      </c>
      <c r="B5" s="21">
        <v>2</v>
      </c>
      <c r="C5" s="20" t="s">
        <v>80</v>
      </c>
      <c r="D5" s="43">
        <v>35521</v>
      </c>
      <c r="E5" s="43">
        <v>35540</v>
      </c>
      <c r="F5" s="29">
        <f t="shared" ref="F5:F8" si="0">E5-D5+1</f>
        <v>20</v>
      </c>
      <c r="G5" s="29">
        <f t="shared" ref="G5:G8" si="1">F5*$F$2</f>
        <v>3000000</v>
      </c>
      <c r="H5" s="30">
        <f t="shared" ref="H5:H8" si="2">G5*20%</f>
        <v>600000</v>
      </c>
      <c r="I5" s="30">
        <f t="shared" ref="I5:I8" si="3">G5+H5</f>
        <v>3600000</v>
      </c>
      <c r="J5" s="30">
        <f t="shared" ref="J5:J8" si="4">RANK(I5,$I$4:$I$8,0)</f>
        <v>2</v>
      </c>
    </row>
    <row r="6" spans="1:10" x14ac:dyDescent="0.2">
      <c r="A6" s="20">
        <v>3</v>
      </c>
      <c r="B6" s="21">
        <v>3</v>
      </c>
      <c r="C6" s="20" t="s">
        <v>81</v>
      </c>
      <c r="D6" s="43">
        <v>35521</v>
      </c>
      <c r="E6" s="43">
        <v>35525</v>
      </c>
      <c r="F6" s="29">
        <f t="shared" si="0"/>
        <v>5</v>
      </c>
      <c r="G6" s="29">
        <f t="shared" si="1"/>
        <v>750000</v>
      </c>
      <c r="H6" s="30">
        <f t="shared" si="2"/>
        <v>150000</v>
      </c>
      <c r="I6" s="30">
        <f t="shared" si="3"/>
        <v>900000</v>
      </c>
      <c r="J6" s="30">
        <f t="shared" si="4"/>
        <v>5</v>
      </c>
    </row>
    <row r="7" spans="1:10" x14ac:dyDescent="0.2">
      <c r="A7" s="20">
        <v>4</v>
      </c>
      <c r="B7" s="21">
        <v>4</v>
      </c>
      <c r="C7" s="20" t="s">
        <v>82</v>
      </c>
      <c r="D7" s="43">
        <v>35540</v>
      </c>
      <c r="E7" s="43">
        <v>35545</v>
      </c>
      <c r="F7" s="29">
        <f t="shared" si="0"/>
        <v>6</v>
      </c>
      <c r="G7" s="29">
        <f t="shared" si="1"/>
        <v>900000</v>
      </c>
      <c r="H7" s="30">
        <f t="shared" si="2"/>
        <v>180000</v>
      </c>
      <c r="I7" s="30">
        <f t="shared" si="3"/>
        <v>1080000</v>
      </c>
      <c r="J7" s="30">
        <f t="shared" si="4"/>
        <v>4</v>
      </c>
    </row>
    <row r="8" spans="1:10" x14ac:dyDescent="0.2">
      <c r="A8" s="20">
        <v>5</v>
      </c>
      <c r="B8" s="21">
        <v>5</v>
      </c>
      <c r="C8" s="20" t="s">
        <v>83</v>
      </c>
      <c r="D8" s="43">
        <v>35545</v>
      </c>
      <c r="E8" s="43">
        <v>35552</v>
      </c>
      <c r="F8" s="29">
        <f t="shared" si="0"/>
        <v>8</v>
      </c>
      <c r="G8" s="29">
        <f t="shared" si="1"/>
        <v>1200000</v>
      </c>
      <c r="H8" s="30">
        <f t="shared" si="2"/>
        <v>240000</v>
      </c>
      <c r="I8" s="30">
        <f t="shared" si="3"/>
        <v>1440000</v>
      </c>
      <c r="J8" s="30">
        <f t="shared" si="4"/>
        <v>3</v>
      </c>
    </row>
    <row r="10" spans="1:10" ht="15" customHeight="1" x14ac:dyDescent="0.2">
      <c r="A10" s="22" t="s">
        <v>64</v>
      </c>
      <c r="B10" s="22"/>
      <c r="C10" s="22"/>
      <c r="D10" s="22"/>
      <c r="F10" s="33" t="s">
        <v>77</v>
      </c>
      <c r="G10" s="27" t="s">
        <v>61</v>
      </c>
      <c r="H10" s="27" t="s">
        <v>62</v>
      </c>
      <c r="I10" s="27" t="s">
        <v>65</v>
      </c>
    </row>
    <row r="11" spans="1:10" ht="15" x14ac:dyDescent="0.2">
      <c r="A11" s="22" t="s">
        <v>66</v>
      </c>
      <c r="B11" s="22"/>
      <c r="C11" s="22"/>
      <c r="D11" s="22"/>
      <c r="F11" s="34"/>
      <c r="G11" s="31">
        <f>SUM(G4:G8)</f>
        <v>9000000</v>
      </c>
      <c r="H11" s="31">
        <f t="shared" ref="H11:I11" si="5">SUM(H4:H8)</f>
        <v>1800000</v>
      </c>
      <c r="I11" s="31">
        <f>SUM(I4:I8)</f>
        <v>10800000</v>
      </c>
    </row>
    <row r="12" spans="1:10" x14ac:dyDescent="0.2">
      <c r="A12" s="22" t="s">
        <v>67</v>
      </c>
      <c r="B12" s="22"/>
      <c r="C12" s="22"/>
      <c r="D12" s="22"/>
    </row>
    <row r="13" spans="1:10" x14ac:dyDescent="0.2">
      <c r="A13" s="22" t="s">
        <v>68</v>
      </c>
      <c r="B13" s="22"/>
      <c r="C13" s="22"/>
      <c r="D13" s="22"/>
    </row>
    <row r="14" spans="1:10" x14ac:dyDescent="0.2">
      <c r="A14" s="22" t="s">
        <v>69</v>
      </c>
      <c r="B14" s="22"/>
      <c r="C14" s="22"/>
      <c r="D14" s="22"/>
    </row>
    <row r="15" spans="1:10" x14ac:dyDescent="0.2">
      <c r="A15" s="22" t="s">
        <v>70</v>
      </c>
      <c r="B15" s="22"/>
      <c r="C15" s="22"/>
      <c r="D15" s="22"/>
    </row>
    <row r="16" spans="1:10" x14ac:dyDescent="0.2">
      <c r="A16" s="22" t="s">
        <v>71</v>
      </c>
      <c r="B16" s="22"/>
      <c r="C16" s="22"/>
      <c r="D16" s="22"/>
    </row>
    <row r="17" spans="1:5" x14ac:dyDescent="0.2">
      <c r="A17" s="22" t="s">
        <v>72</v>
      </c>
      <c r="B17" s="22"/>
      <c r="C17" s="22"/>
      <c r="D17" s="22"/>
    </row>
    <row r="18" spans="1:5" x14ac:dyDescent="0.2">
      <c r="B18" s="24" t="s">
        <v>73</v>
      </c>
      <c r="C18" s="25"/>
      <c r="D18" s="26"/>
      <c r="E18" s="23">
        <f>COUNTA(A4:A8)</f>
        <v>5</v>
      </c>
    </row>
    <row r="19" spans="1:5" x14ac:dyDescent="0.2">
      <c r="B19" s="24" t="s">
        <v>74</v>
      </c>
      <c r="C19" s="25"/>
      <c r="D19" s="26"/>
      <c r="E19" s="23">
        <f>MAX(I4:I8)</f>
        <v>3780000</v>
      </c>
    </row>
    <row r="20" spans="1:5" x14ac:dyDescent="0.2">
      <c r="B20" s="24" t="s">
        <v>75</v>
      </c>
      <c r="C20" s="25"/>
      <c r="D20" s="26"/>
      <c r="E20" s="23">
        <f>MIN(I4:I8)</f>
        <v>900000</v>
      </c>
    </row>
    <row r="21" spans="1:5" x14ac:dyDescent="0.2">
      <c r="B21" s="24" t="s">
        <v>76</v>
      </c>
      <c r="C21" s="25"/>
      <c r="D21" s="26"/>
      <c r="E21" s="23">
        <f>AVERAGE(I4:I8)</f>
        <v>2160000</v>
      </c>
    </row>
    <row r="22" spans="1:5" x14ac:dyDescent="0.2">
      <c r="B22" s="24" t="s">
        <v>84</v>
      </c>
      <c r="C22" s="25"/>
      <c r="D22" s="26"/>
      <c r="E22" s="23">
        <f>SMALL(I4:I8,2)</f>
        <v>1080000</v>
      </c>
    </row>
    <row r="23" spans="1:5" x14ac:dyDescent="0.2">
      <c r="B23" s="24" t="s">
        <v>85</v>
      </c>
      <c r="C23" s="25"/>
      <c r="D23" s="26"/>
      <c r="E23" s="23">
        <f>LARGE(I4:I8,2)</f>
        <v>3600000</v>
      </c>
    </row>
  </sheetData>
  <mergeCells count="2">
    <mergeCell ref="A1:I1"/>
    <mergeCell ref="F10:F11"/>
  </mergeCells>
  <phoneticPr fontId="1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workbookViewId="0">
      <selection activeCell="F25" sqref="F25"/>
    </sheetView>
  </sheetViews>
  <sheetFormatPr defaultColWidth="9.140625" defaultRowHeight="12.75" x14ac:dyDescent="0.2"/>
  <cols>
    <col min="1" max="1" width="9.140625" style="1" customWidth="1"/>
    <col min="2" max="2" width="13.5703125" style="1" customWidth="1"/>
    <col min="3" max="3" width="10.28515625" style="1" customWidth="1"/>
    <col min="4" max="5" width="13.5703125" style="1" customWidth="1"/>
    <col min="6" max="6" width="13.7109375" style="1" customWidth="1"/>
    <col min="7" max="16384" width="9.140625" style="1"/>
  </cols>
  <sheetData>
    <row r="1" spans="1:7" ht="23.25" x14ac:dyDescent="0.35">
      <c r="A1" s="35" t="s">
        <v>6</v>
      </c>
      <c r="B1" s="35"/>
      <c r="C1" s="35"/>
      <c r="D1" s="35"/>
      <c r="E1" s="35"/>
      <c r="F1" s="35"/>
      <c r="G1" s="35"/>
    </row>
    <row r="2" spans="1:7" ht="38.25" x14ac:dyDescent="0.2">
      <c r="A2" s="5" t="s">
        <v>7</v>
      </c>
      <c r="B2" s="5" t="s">
        <v>8</v>
      </c>
      <c r="C2" s="5" t="s">
        <v>5</v>
      </c>
      <c r="D2" s="6" t="s">
        <v>18</v>
      </c>
      <c r="E2" s="6" t="s">
        <v>19</v>
      </c>
      <c r="F2" s="6" t="s">
        <v>9</v>
      </c>
      <c r="G2" s="5" t="s">
        <v>10</v>
      </c>
    </row>
    <row r="3" spans="1:7" x14ac:dyDescent="0.2">
      <c r="A3" s="4">
        <v>1</v>
      </c>
      <c r="B3" s="3" t="s">
        <v>17</v>
      </c>
      <c r="C3" s="12" t="str">
        <f>LEFT(B3,1)</f>
        <v>N</v>
      </c>
      <c r="D3" s="13" t="str">
        <f>MID(B3,2,1)</f>
        <v>2</v>
      </c>
      <c r="E3" s="41">
        <f>RIGHT(B3,LEN(B3)-2)*1</f>
        <v>1250</v>
      </c>
      <c r="F3" s="14">
        <f>INT(E3/20)</f>
        <v>62</v>
      </c>
      <c r="G3" s="14">
        <f>MOD(E3,20)</f>
        <v>10</v>
      </c>
    </row>
    <row r="4" spans="1:7" x14ac:dyDescent="0.2">
      <c r="A4" s="4">
        <v>2</v>
      </c>
      <c r="B4" s="2" t="s">
        <v>11</v>
      </c>
      <c r="C4" s="12" t="str">
        <f t="shared" ref="C4:C9" si="0">LEFT(B4,1)</f>
        <v>C</v>
      </c>
      <c r="D4" s="13" t="str">
        <f t="shared" ref="D4:D9" si="1">MID(B4,2,1)</f>
        <v>1</v>
      </c>
      <c r="E4" s="41">
        <f t="shared" ref="E4:E9" si="2">RIGHT(B4,LEN(B4)-2)*1</f>
        <v>810</v>
      </c>
      <c r="F4" s="14">
        <f t="shared" ref="F4:F9" si="3">INT(E4/20)</f>
        <v>40</v>
      </c>
      <c r="G4" s="14">
        <f t="shared" ref="G4:G9" si="4">MOD(E4,20)</f>
        <v>10</v>
      </c>
    </row>
    <row r="5" spans="1:7" x14ac:dyDescent="0.2">
      <c r="A5" s="4">
        <v>3</v>
      </c>
      <c r="B5" s="2" t="s">
        <v>12</v>
      </c>
      <c r="C5" s="12" t="str">
        <f t="shared" si="0"/>
        <v>M</v>
      </c>
      <c r="D5" s="13" t="str">
        <f t="shared" si="1"/>
        <v>1</v>
      </c>
      <c r="E5" s="41">
        <f t="shared" si="2"/>
        <v>1680</v>
      </c>
      <c r="F5" s="14">
        <f t="shared" si="3"/>
        <v>84</v>
      </c>
      <c r="G5" s="14">
        <f t="shared" si="4"/>
        <v>0</v>
      </c>
    </row>
    <row r="6" spans="1:7" x14ac:dyDescent="0.2">
      <c r="A6" s="4">
        <v>4</v>
      </c>
      <c r="B6" s="2" t="s">
        <v>13</v>
      </c>
      <c r="C6" s="12" t="str">
        <f t="shared" si="0"/>
        <v>N</v>
      </c>
      <c r="D6" s="13" t="str">
        <f t="shared" si="1"/>
        <v>1</v>
      </c>
      <c r="E6" s="41">
        <f t="shared" si="2"/>
        <v>1500</v>
      </c>
      <c r="F6" s="14">
        <f t="shared" si="3"/>
        <v>75</v>
      </c>
      <c r="G6" s="14">
        <f t="shared" si="4"/>
        <v>0</v>
      </c>
    </row>
    <row r="7" spans="1:7" x14ac:dyDescent="0.2">
      <c r="A7" s="4">
        <v>5</v>
      </c>
      <c r="B7" s="2" t="s">
        <v>14</v>
      </c>
      <c r="C7" s="12" t="str">
        <f t="shared" si="0"/>
        <v>C</v>
      </c>
      <c r="D7" s="13" t="str">
        <f t="shared" si="1"/>
        <v>2</v>
      </c>
      <c r="E7" s="41">
        <f t="shared" si="2"/>
        <v>8000</v>
      </c>
      <c r="F7" s="14">
        <f t="shared" si="3"/>
        <v>400</v>
      </c>
      <c r="G7" s="14">
        <f t="shared" si="4"/>
        <v>0</v>
      </c>
    </row>
    <row r="8" spans="1:7" x14ac:dyDescent="0.2">
      <c r="A8" s="4">
        <v>6</v>
      </c>
      <c r="B8" s="2" t="s">
        <v>15</v>
      </c>
      <c r="C8" s="12" t="str">
        <f t="shared" si="0"/>
        <v>M</v>
      </c>
      <c r="D8" s="13" t="str">
        <f t="shared" si="1"/>
        <v>2</v>
      </c>
      <c r="E8" s="41">
        <f t="shared" si="2"/>
        <v>7585</v>
      </c>
      <c r="F8" s="14">
        <f t="shared" si="3"/>
        <v>379</v>
      </c>
      <c r="G8" s="14">
        <f t="shared" si="4"/>
        <v>5</v>
      </c>
    </row>
    <row r="9" spans="1:7" x14ac:dyDescent="0.2">
      <c r="A9" s="4">
        <v>7</v>
      </c>
      <c r="B9" s="2" t="s">
        <v>16</v>
      </c>
      <c r="C9" s="12" t="str">
        <f t="shared" si="0"/>
        <v>C</v>
      </c>
      <c r="D9" s="13" t="str">
        <f t="shared" si="1"/>
        <v>5</v>
      </c>
      <c r="E9" s="41">
        <f t="shared" si="2"/>
        <v>895</v>
      </c>
      <c r="F9" s="14">
        <f t="shared" si="3"/>
        <v>44</v>
      </c>
      <c r="G9" s="14">
        <f t="shared" si="4"/>
        <v>15</v>
      </c>
    </row>
    <row r="12" spans="1:7" x14ac:dyDescent="0.2">
      <c r="A12" s="1" t="s">
        <v>46</v>
      </c>
    </row>
    <row r="13" spans="1:7" x14ac:dyDescent="0.2">
      <c r="A13" s="1" t="s">
        <v>47</v>
      </c>
    </row>
    <row r="14" spans="1:7" x14ac:dyDescent="0.2">
      <c r="A14" s="1" t="s">
        <v>49</v>
      </c>
    </row>
  </sheetData>
  <mergeCells count="1">
    <mergeCell ref="A1:G1"/>
  </mergeCells>
  <phoneticPr fontId="1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3"/>
  <sheetViews>
    <sheetView tabSelected="1" workbookViewId="0">
      <selection activeCell="E19" sqref="E19"/>
    </sheetView>
  </sheetViews>
  <sheetFormatPr defaultColWidth="9.140625" defaultRowHeight="12.75" x14ac:dyDescent="0.2"/>
  <cols>
    <col min="1" max="1" width="9.140625" style="1" customWidth="1"/>
    <col min="2" max="2" width="17.5703125" style="1" customWidth="1"/>
    <col min="3" max="3" width="9.140625" style="1" customWidth="1"/>
    <col min="4" max="4" width="25.85546875" style="1" customWidth="1"/>
    <col min="5" max="5" width="12.5703125" style="1" customWidth="1"/>
    <col min="6" max="6" width="9.140625" style="1" customWidth="1"/>
    <col min="7" max="7" width="11" style="1" customWidth="1"/>
    <col min="8" max="8" width="9.140625" style="1" customWidth="1"/>
    <col min="9" max="9" width="15.7109375" style="1" bestFit="1" customWidth="1"/>
    <col min="10" max="16384" width="9.140625" style="1"/>
  </cols>
  <sheetData>
    <row r="1" spans="1:8" ht="23.25" x14ac:dyDescent="0.35">
      <c r="A1" s="38" t="s">
        <v>20</v>
      </c>
      <c r="B1" s="38"/>
      <c r="C1" s="38"/>
      <c r="D1" s="38"/>
      <c r="E1" s="38"/>
      <c r="F1" s="38"/>
      <c r="G1" s="38"/>
      <c r="H1" s="38"/>
    </row>
    <row r="2" spans="1:8" x14ac:dyDescent="0.2">
      <c r="A2" s="36" t="s">
        <v>0</v>
      </c>
      <c r="B2" s="36" t="s">
        <v>21</v>
      </c>
      <c r="C2" s="36" t="s">
        <v>22</v>
      </c>
      <c r="D2" s="36" t="s">
        <v>23</v>
      </c>
      <c r="E2" s="39" t="s">
        <v>24</v>
      </c>
      <c r="F2" s="40"/>
      <c r="G2" s="36" t="s">
        <v>27</v>
      </c>
      <c r="H2" s="36" t="s">
        <v>28</v>
      </c>
    </row>
    <row r="3" spans="1:8" x14ac:dyDescent="0.2">
      <c r="A3" s="37"/>
      <c r="B3" s="37"/>
      <c r="C3" s="37"/>
      <c r="D3" s="37"/>
      <c r="E3" s="8" t="s">
        <v>25</v>
      </c>
      <c r="F3" s="8" t="s">
        <v>26</v>
      </c>
      <c r="G3" s="37"/>
      <c r="H3" s="37"/>
    </row>
    <row r="4" spans="1:8" x14ac:dyDescent="0.2">
      <c r="A4" s="4">
        <v>1</v>
      </c>
      <c r="B4" s="2" t="s">
        <v>29</v>
      </c>
      <c r="C4" s="4" t="s">
        <v>2</v>
      </c>
      <c r="D4" s="2" t="s">
        <v>38</v>
      </c>
      <c r="E4" s="7">
        <v>0.29166666666666669</v>
      </c>
      <c r="F4" s="7">
        <v>0.42386574074074074</v>
      </c>
      <c r="G4" s="44">
        <f>F4-E4</f>
        <v>0.13219907407407405</v>
      </c>
      <c r="H4" s="11">
        <f>RANK(G4,$G$4:$G$12,1)</f>
        <v>7</v>
      </c>
    </row>
    <row r="5" spans="1:8" x14ac:dyDescent="0.2">
      <c r="A5" s="4">
        <v>2</v>
      </c>
      <c r="B5" s="2" t="s">
        <v>30</v>
      </c>
      <c r="C5" s="4" t="s">
        <v>4</v>
      </c>
      <c r="D5" s="2" t="s">
        <v>39</v>
      </c>
      <c r="E5" s="7">
        <v>0.29166666666666669</v>
      </c>
      <c r="F5" s="7">
        <v>0.42248842592592589</v>
      </c>
      <c r="G5" s="44">
        <f t="shared" ref="G5:G12" si="0">F5-E5</f>
        <v>0.13082175925925921</v>
      </c>
      <c r="H5" s="11">
        <f t="shared" ref="H5:H12" si="1">RANK(G5,$G$4:$G$12,1)</f>
        <v>6</v>
      </c>
    </row>
    <row r="6" spans="1:8" x14ac:dyDescent="0.2">
      <c r="A6" s="4">
        <v>3</v>
      </c>
      <c r="B6" s="2" t="s">
        <v>31</v>
      </c>
      <c r="C6" s="4" t="s">
        <v>4</v>
      </c>
      <c r="D6" s="2" t="s">
        <v>39</v>
      </c>
      <c r="E6" s="7">
        <v>0.29166666666666669</v>
      </c>
      <c r="F6" s="7">
        <v>0.43200231481481483</v>
      </c>
      <c r="G6" s="44">
        <f t="shared" si="0"/>
        <v>0.14033564814814814</v>
      </c>
      <c r="H6" s="11">
        <f t="shared" si="1"/>
        <v>9</v>
      </c>
    </row>
    <row r="7" spans="1:8" x14ac:dyDescent="0.2">
      <c r="A7" s="4">
        <v>4</v>
      </c>
      <c r="B7" s="2" t="s">
        <v>37</v>
      </c>
      <c r="C7" s="4" t="s">
        <v>2</v>
      </c>
      <c r="D7" s="2" t="s">
        <v>38</v>
      </c>
      <c r="E7" s="7">
        <v>0.29166666666666669</v>
      </c>
      <c r="F7" s="7">
        <v>0.41554398148148147</v>
      </c>
      <c r="G7" s="44">
        <f t="shared" si="0"/>
        <v>0.12387731481481479</v>
      </c>
      <c r="H7" s="11">
        <f t="shared" si="1"/>
        <v>5</v>
      </c>
    </row>
    <row r="8" spans="1:8" x14ac:dyDescent="0.2">
      <c r="A8" s="4">
        <v>5</v>
      </c>
      <c r="B8" s="2" t="s">
        <v>32</v>
      </c>
      <c r="C8" s="4" t="s">
        <v>2</v>
      </c>
      <c r="D8" s="2" t="s">
        <v>38</v>
      </c>
      <c r="E8" s="7">
        <v>0.2986111111111111</v>
      </c>
      <c r="F8" s="7">
        <v>0.41569444444444442</v>
      </c>
      <c r="G8" s="44">
        <f t="shared" si="0"/>
        <v>0.11708333333333332</v>
      </c>
      <c r="H8" s="11">
        <f t="shared" si="1"/>
        <v>1</v>
      </c>
    </row>
    <row r="9" spans="1:8" x14ac:dyDescent="0.2">
      <c r="A9" s="4">
        <v>6</v>
      </c>
      <c r="B9" s="2" t="s">
        <v>33</v>
      </c>
      <c r="C9" s="4" t="s">
        <v>2</v>
      </c>
      <c r="D9" s="2" t="s">
        <v>38</v>
      </c>
      <c r="E9" s="7">
        <v>0.2986111111111111</v>
      </c>
      <c r="F9" s="7">
        <v>0.4161111111111111</v>
      </c>
      <c r="G9" s="44">
        <f t="shared" si="0"/>
        <v>0.11749999999999999</v>
      </c>
      <c r="H9" s="11">
        <f t="shared" si="1"/>
        <v>2</v>
      </c>
    </row>
    <row r="10" spans="1:8" x14ac:dyDescent="0.2">
      <c r="A10" s="4">
        <v>7</v>
      </c>
      <c r="B10" s="2" t="s">
        <v>34</v>
      </c>
      <c r="C10" s="4" t="s">
        <v>4</v>
      </c>
      <c r="D10" s="2" t="s">
        <v>39</v>
      </c>
      <c r="E10" s="7">
        <v>0.2986111111111111</v>
      </c>
      <c r="F10" s="7">
        <v>0.4314351851851852</v>
      </c>
      <c r="G10" s="44">
        <f t="shared" si="0"/>
        <v>0.13282407407407409</v>
      </c>
      <c r="H10" s="11">
        <f t="shared" si="1"/>
        <v>8</v>
      </c>
    </row>
    <row r="11" spans="1:8" x14ac:dyDescent="0.2">
      <c r="A11" s="4">
        <v>8</v>
      </c>
      <c r="B11" s="2" t="s">
        <v>35</v>
      </c>
      <c r="C11" s="4" t="s">
        <v>3</v>
      </c>
      <c r="D11" s="2" t="s">
        <v>40</v>
      </c>
      <c r="E11" s="7">
        <v>0.2986111111111111</v>
      </c>
      <c r="F11" s="7">
        <v>0.42028935185185184</v>
      </c>
      <c r="G11" s="44">
        <f t="shared" si="0"/>
        <v>0.12167824074074074</v>
      </c>
      <c r="H11" s="11">
        <f t="shared" si="1"/>
        <v>4</v>
      </c>
    </row>
    <row r="12" spans="1:8" x14ac:dyDescent="0.2">
      <c r="A12" s="4">
        <v>9</v>
      </c>
      <c r="B12" s="2" t="s">
        <v>36</v>
      </c>
      <c r="C12" s="4" t="s">
        <v>3</v>
      </c>
      <c r="D12" s="2" t="s">
        <v>40</v>
      </c>
      <c r="E12" s="7">
        <v>0.2986111111111111</v>
      </c>
      <c r="F12" s="7">
        <v>0.41927083333333331</v>
      </c>
      <c r="G12" s="44">
        <f t="shared" si="0"/>
        <v>0.12065972222222221</v>
      </c>
      <c r="H12" s="11">
        <f t="shared" si="1"/>
        <v>3</v>
      </c>
    </row>
    <row r="14" spans="1:8" x14ac:dyDescent="0.2">
      <c r="A14" s="1" t="s">
        <v>1</v>
      </c>
      <c r="D14" s="1" t="s">
        <v>41</v>
      </c>
    </row>
    <row r="15" spans="1:8" x14ac:dyDescent="0.2">
      <c r="A15" s="9" t="s">
        <v>22</v>
      </c>
      <c r="B15" s="9" t="s">
        <v>23</v>
      </c>
      <c r="D15" s="9"/>
      <c r="E15" s="9" t="s">
        <v>43</v>
      </c>
    </row>
    <row r="16" spans="1:8" x14ac:dyDescent="0.2">
      <c r="A16" s="4" t="s">
        <v>2</v>
      </c>
      <c r="B16" s="2" t="s">
        <v>38</v>
      </c>
      <c r="D16" s="10" t="s">
        <v>50</v>
      </c>
      <c r="E16" s="45">
        <f>SUM(G4:G12)</f>
        <v>1.1369791666666664</v>
      </c>
    </row>
    <row r="17" spans="1:5" x14ac:dyDescent="0.2">
      <c r="A17" s="4" t="s">
        <v>4</v>
      </c>
      <c r="B17" s="2" t="s">
        <v>39</v>
      </c>
      <c r="D17" s="10" t="s">
        <v>44</v>
      </c>
      <c r="E17" s="11">
        <f>COUNTA(B4:B12)</f>
        <v>9</v>
      </c>
    </row>
    <row r="18" spans="1:5" x14ac:dyDescent="0.2">
      <c r="A18" s="4" t="s">
        <v>3</v>
      </c>
      <c r="B18" s="2" t="s">
        <v>40</v>
      </c>
      <c r="D18" s="10" t="s">
        <v>42</v>
      </c>
      <c r="E18" s="44">
        <f>AVERAGE(G4:G12)</f>
        <v>0.1263310185185185</v>
      </c>
    </row>
    <row r="20" spans="1:5" x14ac:dyDescent="0.2">
      <c r="A20" s="1" t="s">
        <v>53</v>
      </c>
    </row>
    <row r="21" spans="1:5" x14ac:dyDescent="0.2">
      <c r="A21" s="1" t="s">
        <v>52</v>
      </c>
    </row>
    <row r="22" spans="1:5" x14ac:dyDescent="0.2">
      <c r="A22" s="1" t="s">
        <v>48</v>
      </c>
    </row>
    <row r="23" spans="1:5" x14ac:dyDescent="0.2">
      <c r="A23" s="1" t="s">
        <v>51</v>
      </c>
    </row>
  </sheetData>
  <mergeCells count="8">
    <mergeCell ref="H2:H3"/>
    <mergeCell ref="A1:H1"/>
    <mergeCell ref="A2:A3"/>
    <mergeCell ref="B2:B3"/>
    <mergeCell ref="C2:C3"/>
    <mergeCell ref="D2:D3"/>
    <mergeCell ref="G2:G3"/>
    <mergeCell ref="E2:F2"/>
  </mergeCells>
  <phoneticPr fontId="1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Bai1</vt:lpstr>
      <vt:lpstr>Bai2</vt:lpstr>
      <vt:lpstr>Bai3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01</cp:lastModifiedBy>
  <dcterms:created xsi:type="dcterms:W3CDTF">2008-06-05T12:20:35Z</dcterms:created>
  <dcterms:modified xsi:type="dcterms:W3CDTF">2023-12-16T05:04:28Z</dcterms:modified>
</cp:coreProperties>
</file>