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80" activeTab="2"/>
  </bookViews>
  <sheets>
    <sheet name="Bai1" sheetId="6" r:id="rId1"/>
    <sheet name="Bai2" sheetId="4" r:id="rId2"/>
    <sheet name="Bai3" sheetId="8" r:id="rId3"/>
  </sheets>
  <calcPr calcId="144525"/>
</workbook>
</file>

<file path=xl/comments1.xml><?xml version="1.0" encoding="utf-8"?>
<comments xmlns="http://schemas.openxmlformats.org/spreadsheetml/2006/main">
  <authors>
    <author>NNTTrinh</author>
  </authors>
  <commentList>
    <comment ref="D3" authorId="0">
      <text>
        <r>
          <rPr>
            <sz val="8"/>
            <rFont val="Tahoma"/>
            <charset val="134"/>
          </rPr>
          <t xml:space="preserve">Là ký tự thứ 2 của Số hóa đơn
</t>
        </r>
      </text>
    </comment>
    <comment ref="E3" authorId="0">
      <text>
        <r>
          <rPr>
            <sz val="8"/>
            <rFont val="Tahoma"/>
            <charset val="134"/>
          </rPr>
          <t>*** Là các ký tự còn lại của Số hóa đơn
_Đổi kết quả tính toán ra kiểu số</t>
        </r>
      </text>
    </comment>
    <comment ref="F3" authorId="0">
      <text>
        <r>
          <rPr>
            <sz val="8"/>
            <rFont val="Tahoma"/>
            <charset val="134"/>
          </rPr>
          <t>=Số lượng chai/20.</t>
        </r>
        <r>
          <rPr>
            <b/>
            <sz val="8"/>
            <rFont val="Tahoma"/>
            <charset val="134"/>
          </rPr>
          <t xml:space="preserve">
Chỉ lấy phần nguyên</t>
        </r>
      </text>
    </comment>
    <comment ref="G3" authorId="0">
      <text>
        <r>
          <rPr>
            <sz val="8"/>
            <rFont val="Tahoma"/>
            <charset val="134"/>
          </rPr>
          <t>=Số lượng chai/20.</t>
        </r>
        <r>
          <rPr>
            <b/>
            <sz val="8"/>
            <rFont val="Tahoma"/>
            <charset val="134"/>
          </rPr>
          <t xml:space="preserve">
Chỉ lấy phần dư</t>
        </r>
        <r>
          <rPr>
            <sz val="8"/>
            <rFont val="Tahoma"/>
            <charset val="134"/>
          </rPr>
          <t xml:space="preserve">
</t>
        </r>
      </text>
    </comment>
    <comment ref="B8" authorId="0">
      <text>
        <r>
          <rPr>
            <sz val="8"/>
            <rFont val="Tahoma"/>
            <charset val="134"/>
          </rPr>
          <t xml:space="preserve">_Ký tự đầu là Mã loại
_Ký tự thứ 2 là dung tích chai dầu theo Lít
_Các ký tự còn lại là số lượng chai. Ví dụ Số hóa đơnlà C5895 -&gt; 895 chai
</t>
        </r>
      </text>
    </comment>
    <comment ref="C9" authorId="0">
      <text>
        <r>
          <rPr>
            <sz val="8"/>
            <rFont val="Tahoma"/>
            <charset val="134"/>
          </rPr>
          <t xml:space="preserve">Là ký tự đầu của Số hóa đơn
</t>
        </r>
      </text>
    </comment>
  </commentList>
</comments>
</file>

<file path=xl/comments2.xml><?xml version="1.0" encoding="utf-8"?>
<comments xmlns="http://schemas.openxmlformats.org/spreadsheetml/2006/main">
  <authors>
    <author>NNTTrinh</author>
  </authors>
  <commentList>
    <comment ref="G4" authorId="0">
      <text>
        <r>
          <rPr>
            <b/>
            <sz val="8"/>
            <rFont val="Tahoma"/>
            <charset val="134"/>
          </rPr>
          <t>Thành tích = Đến đích - Xuất phát</t>
        </r>
      </text>
    </comment>
    <comment ref="H4" authorId="0">
      <text>
        <r>
          <rPr>
            <sz val="8"/>
            <rFont val="Tahoma"/>
            <charset val="134"/>
          </rPr>
          <t xml:space="preserve">Xếp hạng theo thành tích. </t>
        </r>
        <r>
          <rPr>
            <b/>
            <sz val="8"/>
            <rFont val="Tahoma"/>
            <charset val="134"/>
          </rPr>
          <t>Thành tích nhỏ nhất -&gt; hạng 1</t>
        </r>
        <r>
          <rPr>
            <sz val="8"/>
            <rFont val="Tahoma"/>
            <charset val="134"/>
          </rPr>
          <t xml:space="preserve">
</t>
        </r>
      </text>
    </comment>
    <comment ref="E16" authorId="0">
      <text>
        <r>
          <rPr>
            <sz val="8"/>
            <rFont val="Tahoma"/>
            <charset val="134"/>
          </rPr>
          <t xml:space="preserve">Tổng thành tích chung
</t>
        </r>
      </text>
    </comment>
    <comment ref="E17" authorId="0">
      <text>
        <r>
          <rPr>
            <sz val="8"/>
            <rFont val="Tahoma"/>
            <charset val="134"/>
          </rPr>
          <t xml:space="preserve">Tổng số vận động viên tham gia cuộc thi
</t>
        </r>
      </text>
    </comment>
    <comment ref="E18" authorId="0">
      <text>
        <r>
          <rPr>
            <sz val="8"/>
            <rFont val="Tahoma"/>
            <charset val="134"/>
          </rPr>
          <t xml:space="preserve">Thành tích trung bình của vận động viên
</t>
        </r>
      </text>
    </comment>
  </commentList>
</comments>
</file>

<file path=xl/sharedStrings.xml><?xml version="1.0" encoding="utf-8"?>
<sst xmlns="http://schemas.openxmlformats.org/spreadsheetml/2006/main" count="108" uniqueCount="86">
  <si>
    <t>Bảng Theo Dõi Khách Thuê Phòng</t>
  </si>
  <si>
    <t>ĐƠN GIÁ:</t>
  </si>
  <si>
    <t>Số TT</t>
  </si>
  <si>
    <t>Số phòng</t>
  </si>
  <si>
    <t>Khách</t>
  </si>
  <si>
    <t>Ngày đến</t>
  </si>
  <si>
    <t>Ngày đi</t>
  </si>
  <si>
    <t>Số ngày ở</t>
  </si>
  <si>
    <t>Thành tiền</t>
  </si>
  <si>
    <t>Tiền thuế</t>
  </si>
  <si>
    <t>Tiền phải trả</t>
  </si>
  <si>
    <t>Xếp hạng theo tiền phải trả</t>
  </si>
  <si>
    <t>Kim</t>
  </si>
  <si>
    <t>Mộc</t>
  </si>
  <si>
    <t>Thủy</t>
  </si>
  <si>
    <t>Hỏa</t>
  </si>
  <si>
    <t>Thổ</t>
  </si>
  <si>
    <t>Thực hiện các yêu cầu sau:</t>
  </si>
  <si>
    <t>Tổng cộng</t>
  </si>
  <si>
    <t>Tiền trả</t>
  </si>
  <si>
    <t>* Đánh số thứ tự. Định dạng cột ngày đến, ngày đi có dạng dd/MM/yyyy</t>
  </si>
  <si>
    <t>* Tính số ngày ở = ngày đi - ngày đến + 1. Định dạng General</t>
  </si>
  <si>
    <t>* Tính thành tiền = số ngày ở * đơn giá</t>
  </si>
  <si>
    <t>* Tính tiền thuế = 20% *thành tiền</t>
  </si>
  <si>
    <t>* Tiền phải trả = Thành tiền + Tiền thuế</t>
  </si>
  <si>
    <t>* Sau khi tính toán thực hiện cách định dạng dữ liệu đối với cột Thành tiền, Tiền thuế, Tiền phải trả co dạng 100,000 đồng</t>
  </si>
  <si>
    <t>* Lập bảng thống kê như sau:</t>
  </si>
  <si>
    <t>Tổng số khách hàng</t>
  </si>
  <si>
    <t>Số tiền phải trả cao nhất</t>
  </si>
  <si>
    <t>Số tiền phải trả thấp nhất</t>
  </si>
  <si>
    <t>Số tiền phải trả bình quân</t>
  </si>
  <si>
    <t>Số tiền phải trả thấp thứ 2</t>
  </si>
  <si>
    <t>Số tiền phải trả cao thứ 2</t>
  </si>
  <si>
    <t>BÁO CÁO TÌNH HÌNH XUẤT HÀNG</t>
  </si>
  <si>
    <t>Stt</t>
  </si>
  <si>
    <t>Số hóa đơn</t>
  </si>
  <si>
    <t>Mã loại</t>
  </si>
  <si>
    <t>Dung tích chai
(Lít)</t>
  </si>
  <si>
    <t>Số lượng chai</t>
  </si>
  <si>
    <t>Số thùng
(20 Chai/Thùng)</t>
  </si>
  <si>
    <t>Số chai lẻ</t>
  </si>
  <si>
    <r>
      <rPr>
        <b/>
        <sz val="10"/>
        <color indexed="17"/>
        <rFont val="Arial"/>
        <charset val="134"/>
      </rPr>
      <t>N</t>
    </r>
    <r>
      <rPr>
        <b/>
        <sz val="10"/>
        <color indexed="14"/>
        <rFont val="Arial"/>
        <charset val="134"/>
      </rPr>
      <t>2</t>
    </r>
    <r>
      <rPr>
        <b/>
        <sz val="10"/>
        <color indexed="18"/>
        <rFont val="Arial"/>
        <charset val="134"/>
      </rPr>
      <t>1250</t>
    </r>
  </si>
  <si>
    <t>C1810</t>
  </si>
  <si>
    <t>M11680</t>
  </si>
  <si>
    <t>N11500</t>
  </si>
  <si>
    <t>C28000</t>
  </si>
  <si>
    <t>M27585</t>
  </si>
  <si>
    <t>C5895</t>
  </si>
  <si>
    <r>
      <rPr>
        <sz val="10"/>
        <color indexed="8"/>
        <rFont val="Arial"/>
        <charset val="134"/>
      </rPr>
      <t xml:space="preserve"> _Lập công thức cho các cột có Comment (</t>
    </r>
    <r>
      <rPr>
        <b/>
        <sz val="10"/>
        <color indexed="8"/>
        <rFont val="Arial"/>
        <charset val="134"/>
      </rPr>
      <t>Mã loại,  … Số chai lẻ</t>
    </r>
    <r>
      <rPr>
        <sz val="10"/>
        <color indexed="8"/>
        <rFont val="Arial"/>
        <charset val="134"/>
      </rPr>
      <t>)</t>
    </r>
  </si>
  <si>
    <r>
      <rPr>
        <sz val="10"/>
        <color indexed="8"/>
        <rFont val="Arial"/>
        <charset val="134"/>
      </rPr>
      <t xml:space="preserve"> _</t>
    </r>
    <r>
      <rPr>
        <b/>
        <sz val="10"/>
        <color indexed="8"/>
        <rFont val="Arial"/>
        <charset val="134"/>
      </rPr>
      <t xml:space="preserve"> Số lượng chai</t>
    </r>
    <r>
      <rPr>
        <sz val="10"/>
        <color indexed="8"/>
        <rFont val="Arial"/>
        <charset val="134"/>
      </rPr>
      <t xml:space="preserve"> đổi ra</t>
    </r>
    <r>
      <rPr>
        <b/>
        <sz val="10"/>
        <color indexed="8"/>
        <rFont val="Arial"/>
        <charset val="134"/>
      </rPr>
      <t xml:space="preserve"> kiểu số</t>
    </r>
  </si>
  <si>
    <r>
      <rPr>
        <sz val="10"/>
        <color indexed="8"/>
        <rFont val="Arial"/>
        <charset val="134"/>
      </rPr>
      <t xml:space="preserve"> _Yêu cầu </t>
    </r>
    <r>
      <rPr>
        <b/>
        <sz val="10"/>
        <color indexed="8"/>
        <rFont val="Arial"/>
        <charset val="134"/>
      </rPr>
      <t>định dạng cột Số lượng có kèm đơn vị tính là "chai"</t>
    </r>
  </si>
  <si>
    <t>KẾT QUẢ CHẶNG 1 GIẢI ĐUA XE ĐẠP CÚP TRUYỀN HÌNH</t>
  </si>
  <si>
    <t>STT</t>
  </si>
  <si>
    <t>Tên VĐV</t>
  </si>
  <si>
    <t>Mã đội</t>
  </si>
  <si>
    <t>Tên đội</t>
  </si>
  <si>
    <t>Giờ</t>
  </si>
  <si>
    <t>Thành tích</t>
  </si>
  <si>
    <t>Xếp hạng</t>
  </si>
  <si>
    <t>Xuất phát</t>
  </si>
  <si>
    <t>Đến đích</t>
  </si>
  <si>
    <t>Lê Dũng</t>
  </si>
  <si>
    <t>A</t>
  </si>
  <si>
    <t>K.sạn Thanh Bình</t>
  </si>
  <si>
    <t>Vũ Duy</t>
  </si>
  <si>
    <t>B</t>
  </si>
  <si>
    <t>Dệt Long An</t>
  </si>
  <si>
    <t>Nguyễn Định</t>
  </si>
  <si>
    <t>Đỗ Hữu</t>
  </si>
  <si>
    <t>Trần Hùng</t>
  </si>
  <si>
    <t>Cao Nguyên</t>
  </si>
  <si>
    <t>Nguyễn Tú</t>
  </si>
  <si>
    <t>Mai Sơn</t>
  </si>
  <si>
    <t>C</t>
  </si>
  <si>
    <t>Cảng Sài Gòn</t>
  </si>
  <si>
    <t>Bùi Cảnh</t>
  </si>
  <si>
    <t>BẢNG 1</t>
  </si>
  <si>
    <t>BẢNG THÀNH TÍCH ĐỒNG ĐỘI</t>
  </si>
  <si>
    <t>Chung</t>
  </si>
  <si>
    <t>Tổng Số giờ (Tổng thành tích)</t>
  </si>
  <si>
    <t>Tổng Số VĐV</t>
  </si>
  <si>
    <t>Thành tích trung bình</t>
  </si>
  <si>
    <t xml:space="preserve">    _Lập công thức cho Thành tích </t>
  </si>
  <si>
    <t xml:space="preserve">    _Lập công thức cho các cột Xếp hạng </t>
  </si>
  <si>
    <r>
      <rPr>
        <sz val="10"/>
        <color indexed="8"/>
        <rFont val="Arial"/>
        <charset val="134"/>
      </rPr>
      <t xml:space="preserve">    _</t>
    </r>
    <r>
      <rPr>
        <b/>
        <sz val="10"/>
        <color indexed="8"/>
        <rFont val="Arial"/>
        <charset val="134"/>
      </rPr>
      <t>Sắp xếp bảng tính</t>
    </r>
    <r>
      <rPr>
        <sz val="10"/>
        <color indexed="8"/>
        <rFont val="Arial"/>
        <charset val="134"/>
      </rPr>
      <t xml:space="preserve"> theo thứ tự tăng dần của Giờ xuất phát, nếu trùng sắp tăng theo Giờ đến đích</t>
    </r>
  </si>
  <si>
    <r>
      <rPr>
        <sz val="10"/>
        <color indexed="8"/>
        <rFont val="Arial"/>
        <charset val="134"/>
      </rPr>
      <t xml:space="preserve">    _Lập công thức cho các </t>
    </r>
    <r>
      <rPr>
        <b/>
        <sz val="10"/>
        <color indexed="8"/>
        <rFont val="Arial"/>
        <charset val="134"/>
      </rPr>
      <t>thành tích</t>
    </r>
    <r>
      <rPr>
        <sz val="10"/>
        <color indexed="8"/>
        <rFont val="Arial"/>
        <charset val="134"/>
      </rPr>
      <t xml:space="preserve"> theo mẫu trên</t>
    </r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</si>
</sst>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&quot;Chai&quot;"/>
    <numFmt numFmtId="179" formatCode="#,##0\ &quot;đồng&quot;"/>
    <numFmt numFmtId="180" formatCode="000"/>
    <numFmt numFmtId="181" formatCode="dd/mm/yyyy"/>
    <numFmt numFmtId="182" formatCode="#,##0\ &quot;Đồng&quot;"/>
  </numFmts>
  <fonts count="45">
    <font>
      <sz val="11"/>
      <color theme="1"/>
      <name val="Calibri"/>
      <charset val="134"/>
      <scheme val="minor"/>
    </font>
    <font>
      <sz val="10"/>
      <color indexed="8"/>
      <name val="Arial"/>
      <charset val="134"/>
    </font>
    <font>
      <b/>
      <sz val="18"/>
      <color indexed="60"/>
      <name val="Arial"/>
      <charset val="134"/>
    </font>
    <font>
      <sz val="10"/>
      <color indexed="12"/>
      <name val="Arial"/>
      <charset val="134"/>
    </font>
    <font>
      <b/>
      <sz val="18"/>
      <color indexed="18"/>
      <name val="Arial"/>
      <charset val="134"/>
    </font>
    <font>
      <b/>
      <sz val="10"/>
      <color indexed="8"/>
      <name val="Arial"/>
      <charset val="134"/>
    </font>
    <font>
      <sz val="10"/>
      <color indexed="17"/>
      <name val="Arial"/>
      <charset val="134"/>
    </font>
    <font>
      <sz val="10"/>
      <color indexed="14"/>
      <name val="Arial"/>
      <charset val="134"/>
    </font>
    <font>
      <sz val="10"/>
      <color indexed="18"/>
      <name val="Arial"/>
      <charset val="134"/>
    </font>
    <font>
      <sz val="11"/>
      <color theme="1"/>
      <name val="Tahoma"/>
      <charset val="134"/>
    </font>
    <font>
      <b/>
      <sz val="18"/>
      <color indexed="60"/>
      <name val="Tahoma"/>
      <charset val="134"/>
    </font>
    <font>
      <sz val="12"/>
      <name val="Tahoma"/>
      <charset val="134"/>
    </font>
    <font>
      <b/>
      <sz val="10"/>
      <name val="Tahoma"/>
      <charset val="134"/>
    </font>
    <font>
      <sz val="11"/>
      <name val="Tahoma"/>
      <charset val="134"/>
    </font>
    <font>
      <sz val="11"/>
      <color indexed="12"/>
      <name val="Tahoma"/>
      <charset val="134"/>
    </font>
    <font>
      <sz val="10"/>
      <name val="Tahoma"/>
      <charset val="134"/>
    </font>
    <font>
      <sz val="11"/>
      <color indexed="8"/>
      <name val="Tahoma"/>
      <charset val="134"/>
    </font>
    <font>
      <b/>
      <sz val="12"/>
      <color indexed="12"/>
      <name val="Tahoma"/>
      <charset val="134"/>
    </font>
    <font>
      <sz val="10"/>
      <color indexed="8"/>
      <name val="Tahoma"/>
      <charset val="134"/>
    </font>
    <font>
      <sz val="10"/>
      <color indexed="12"/>
      <name val="Tahom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indexed="17"/>
      <name val="Arial"/>
      <charset val="134"/>
    </font>
    <font>
      <b/>
      <sz val="10"/>
      <color indexed="14"/>
      <name val="Arial"/>
      <charset val="134"/>
    </font>
    <font>
      <b/>
      <sz val="10"/>
      <color indexed="18"/>
      <name val="Arial"/>
      <charset val="134"/>
    </font>
    <font>
      <sz val="8"/>
      <name val="Tahoma"/>
      <charset val="134"/>
    </font>
    <font>
      <b/>
      <sz val="8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5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12" applyNumberFormat="0" applyAlignment="0" applyProtection="0">
      <alignment vertical="center"/>
    </xf>
    <xf numFmtId="0" fontId="30" fillId="7" borderId="13" applyNumberFormat="0" applyAlignment="0" applyProtection="0">
      <alignment vertical="center"/>
    </xf>
    <xf numFmtId="0" fontId="31" fillId="7" borderId="12" applyNumberFormat="0" applyAlignment="0" applyProtection="0">
      <alignment vertical="center"/>
    </xf>
    <xf numFmtId="0" fontId="32" fillId="8" borderId="14" applyNumberFormat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35" fontId="1" fillId="0" borderId="6" xfId="0" applyNumberFormat="1" applyFont="1" applyBorder="1"/>
    <xf numFmtId="35" fontId="3" fillId="0" borderId="6" xfId="0" applyNumberFormat="1" applyFont="1" applyBorder="1"/>
    <xf numFmtId="0" fontId="3" fillId="0" borderId="6" xfId="0" applyFont="1" applyBorder="1"/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4" fillId="0" borderId="1" xfId="0" applyFont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6" fillId="0" borderId="6" xfId="0" applyFont="1" applyBorder="1"/>
    <xf numFmtId="0" fontId="7" fillId="0" borderId="6" xfId="0" applyFont="1" applyBorder="1"/>
    <xf numFmtId="178" fontId="8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9" fillId="0" borderId="0" xfId="0" applyFont="1"/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79" fontId="11" fillId="0" borderId="0" xfId="0" applyNumberFormat="1" applyFont="1" applyBorder="1" applyAlignment="1">
      <alignment horizontal="center"/>
    </xf>
    <xf numFmtId="0" fontId="12" fillId="4" borderId="7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180" fontId="13" fillId="0" borderId="7" xfId="0" applyNumberFormat="1" applyFont="1" applyBorder="1" applyAlignment="1">
      <alignment horizontal="center"/>
    </xf>
    <xf numFmtId="181" fontId="13" fillId="0" borderId="7" xfId="0" applyNumberFormat="1" applyFont="1" applyBorder="1" applyAlignment="1"/>
    <xf numFmtId="0" fontId="14" fillId="0" borderId="7" xfId="0" applyNumberFormat="1" applyFont="1" applyBorder="1" applyAlignment="1">
      <alignment horizontal="center"/>
    </xf>
    <xf numFmtId="182" fontId="14" fillId="0" borderId="7" xfId="0" applyNumberFormat="1" applyFont="1" applyBorder="1" applyAlignment="1">
      <alignment horizontal="center"/>
    </xf>
    <xf numFmtId="182" fontId="14" fillId="0" borderId="7" xfId="0" applyNumberFormat="1" applyFont="1" applyBorder="1"/>
    <xf numFmtId="0" fontId="15" fillId="0" borderId="0" xfId="0" applyFont="1"/>
    <xf numFmtId="0" fontId="16" fillId="4" borderId="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wrapText="1"/>
    </xf>
    <xf numFmtId="0" fontId="16" fillId="4" borderId="5" xfId="0" applyFont="1" applyFill="1" applyBorder="1" applyAlignment="1">
      <alignment horizontal="center" vertical="center" wrapText="1"/>
    </xf>
    <xf numFmtId="182" fontId="17" fillId="0" borderId="6" xfId="0" applyNumberFormat="1" applyFont="1" applyBorder="1" applyAlignment="1">
      <alignment horizontal="center"/>
    </xf>
    <xf numFmtId="0" fontId="9" fillId="0" borderId="0" xfId="0" applyFont="1" applyBorder="1"/>
    <xf numFmtId="0" fontId="18" fillId="4" borderId="3" xfId="0" applyFont="1" applyFill="1" applyBorder="1" applyAlignment="1">
      <alignment horizontal="left"/>
    </xf>
    <xf numFmtId="0" fontId="18" fillId="4" borderId="8" xfId="0" applyFont="1" applyFill="1" applyBorder="1" applyAlignment="1">
      <alignment horizontal="left"/>
    </xf>
    <xf numFmtId="0" fontId="18" fillId="4" borderId="4" xfId="0" applyFont="1" applyFill="1" applyBorder="1" applyAlignment="1">
      <alignment horizontal="left"/>
    </xf>
    <xf numFmtId="0" fontId="19" fillId="0" borderId="6" xfId="0" applyFont="1" applyBorder="1"/>
    <xf numFmtId="1" fontId="14" fillId="0" borderId="7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E22" sqref="E22"/>
    </sheetView>
  </sheetViews>
  <sheetFormatPr defaultColWidth="12" defaultRowHeight="13.8"/>
  <cols>
    <col min="1" max="1" width="6.13888888888889" style="23" customWidth="1"/>
    <col min="2" max="2" width="9.71296296296296" style="23" customWidth="1"/>
    <col min="3" max="3" width="10.5740740740741" style="23" customWidth="1"/>
    <col min="4" max="4" width="15.1388888888889" style="23" customWidth="1"/>
    <col min="5" max="5" width="16.8518518518519" style="23" customWidth="1"/>
    <col min="6" max="6" width="17.5740740740741" style="23" customWidth="1"/>
    <col min="7" max="7" width="21.712962962963" style="23" customWidth="1"/>
    <col min="8" max="8" width="21.1111111111111" style="23"/>
    <col min="9" max="9" width="22.7777777777778" style="23"/>
    <col min="10" max="10" width="19.4259259259259" style="23" customWidth="1"/>
    <col min="11" max="16384" width="12" style="23"/>
  </cols>
  <sheetData>
    <row r="1" ht="22.2" spans="1:9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ht="22.2" spans="1:9">
      <c r="A2" s="24"/>
      <c r="B2" s="24"/>
      <c r="C2" s="24"/>
      <c r="D2" s="24"/>
      <c r="E2" s="25" t="s">
        <v>1</v>
      </c>
      <c r="F2" s="26">
        <v>150000</v>
      </c>
      <c r="G2" s="24"/>
      <c r="H2" s="24"/>
      <c r="I2" s="24"/>
    </row>
    <row r="3" ht="26.4" spans="1:10">
      <c r="A3" s="27" t="s">
        <v>2</v>
      </c>
      <c r="B3" s="28" t="s">
        <v>3</v>
      </c>
      <c r="C3" s="28" t="s">
        <v>4</v>
      </c>
      <c r="D3" s="28" t="s">
        <v>5</v>
      </c>
      <c r="E3" s="28" t="s">
        <v>6</v>
      </c>
      <c r="F3" s="27" t="s">
        <v>7</v>
      </c>
      <c r="G3" s="27" t="s">
        <v>8</v>
      </c>
      <c r="H3" s="27" t="s">
        <v>9</v>
      </c>
      <c r="I3" s="27" t="s">
        <v>10</v>
      </c>
      <c r="J3" s="27" t="s">
        <v>11</v>
      </c>
    </row>
    <row r="4" spans="1:10">
      <c r="A4" s="29">
        <v>1</v>
      </c>
      <c r="B4" s="30">
        <v>1</v>
      </c>
      <c r="C4" s="29" t="s">
        <v>12</v>
      </c>
      <c r="D4" s="31">
        <v>35530</v>
      </c>
      <c r="E4" s="31">
        <v>35550</v>
      </c>
      <c r="F4" s="32">
        <f>E4-D4+1</f>
        <v>21</v>
      </c>
      <c r="G4" s="33">
        <f>F4*$F$2</f>
        <v>3150000</v>
      </c>
      <c r="H4" s="34">
        <f>20%*G4</f>
        <v>630000</v>
      </c>
      <c r="I4" s="34">
        <f>G4+H4</f>
        <v>3780000</v>
      </c>
      <c r="J4" s="45">
        <f>RANK(I4,$I$4:$I$8,0)</f>
        <v>1</v>
      </c>
    </row>
    <row r="5" spans="1:10">
      <c r="A5" s="29">
        <v>2</v>
      </c>
      <c r="B5" s="30">
        <v>2</v>
      </c>
      <c r="C5" s="29" t="s">
        <v>13</v>
      </c>
      <c r="D5" s="31">
        <v>35521</v>
      </c>
      <c r="E5" s="31">
        <v>35540</v>
      </c>
      <c r="F5" s="32">
        <f>E5-D5+1</f>
        <v>20</v>
      </c>
      <c r="G5" s="33">
        <f>F5*$F$2</f>
        <v>3000000</v>
      </c>
      <c r="H5" s="34">
        <f>20%*G5</f>
        <v>600000</v>
      </c>
      <c r="I5" s="34">
        <f>G5+H5</f>
        <v>3600000</v>
      </c>
      <c r="J5" s="45">
        <f>RANK(I5,$I$4:$I$8,0)</f>
        <v>2</v>
      </c>
    </row>
    <row r="6" spans="1:10">
      <c r="A6" s="29">
        <v>3</v>
      </c>
      <c r="B6" s="30">
        <v>3</v>
      </c>
      <c r="C6" s="29" t="s">
        <v>14</v>
      </c>
      <c r="D6" s="31">
        <v>35521</v>
      </c>
      <c r="E6" s="31">
        <v>35525</v>
      </c>
      <c r="F6" s="32">
        <f>E6-D6+1</f>
        <v>5</v>
      </c>
      <c r="G6" s="33">
        <f>F6*$F$2</f>
        <v>750000</v>
      </c>
      <c r="H6" s="34">
        <f>20%*G6</f>
        <v>150000</v>
      </c>
      <c r="I6" s="34">
        <f>G6+H6</f>
        <v>900000</v>
      </c>
      <c r="J6" s="45">
        <f>RANK(I6,$I$4:$I$8,0)</f>
        <v>5</v>
      </c>
    </row>
    <row r="7" spans="1:10">
      <c r="A7" s="29">
        <v>4</v>
      </c>
      <c r="B7" s="30">
        <v>4</v>
      </c>
      <c r="C7" s="29" t="s">
        <v>15</v>
      </c>
      <c r="D7" s="31">
        <v>35540</v>
      </c>
      <c r="E7" s="31">
        <v>35545</v>
      </c>
      <c r="F7" s="32">
        <f>E7-D7+1</f>
        <v>6</v>
      </c>
      <c r="G7" s="33">
        <f>F7*$F$2</f>
        <v>900000</v>
      </c>
      <c r="H7" s="34">
        <f>20%*G7</f>
        <v>180000</v>
      </c>
      <c r="I7" s="34">
        <f>G7+H7</f>
        <v>1080000</v>
      </c>
      <c r="J7" s="45">
        <f>RANK(I7,$I$4:$I$8,0)</f>
        <v>4</v>
      </c>
    </row>
    <row r="8" spans="1:10">
      <c r="A8" s="29">
        <v>5</v>
      </c>
      <c r="B8" s="30">
        <v>5</v>
      </c>
      <c r="C8" s="29" t="s">
        <v>16</v>
      </c>
      <c r="D8" s="31">
        <v>35545</v>
      </c>
      <c r="E8" s="31">
        <v>35552</v>
      </c>
      <c r="F8" s="32">
        <f>E8-D8+1</f>
        <v>8</v>
      </c>
      <c r="G8" s="33">
        <f>F8*$F$2</f>
        <v>1200000</v>
      </c>
      <c r="H8" s="34">
        <f>20%*G8</f>
        <v>240000</v>
      </c>
      <c r="I8" s="34">
        <f>G8+H8</f>
        <v>1440000</v>
      </c>
      <c r="J8" s="45">
        <f>RANK(I8,$I$4:$I$8,0)</f>
        <v>3</v>
      </c>
    </row>
    <row r="10" ht="15" customHeight="1" spans="1:9">
      <c r="A10" s="35" t="s">
        <v>17</v>
      </c>
      <c r="B10" s="35"/>
      <c r="C10" s="35"/>
      <c r="D10" s="35"/>
      <c r="F10" s="36" t="s">
        <v>18</v>
      </c>
      <c r="G10" s="37" t="s">
        <v>8</v>
      </c>
      <c r="H10" s="37" t="s">
        <v>9</v>
      </c>
      <c r="I10" s="37" t="s">
        <v>19</v>
      </c>
    </row>
    <row r="11" ht="15" spans="1:9">
      <c r="A11" s="35" t="s">
        <v>20</v>
      </c>
      <c r="B11" s="35"/>
      <c r="C11" s="35"/>
      <c r="D11" s="35"/>
      <c r="F11" s="38"/>
      <c r="G11" s="39">
        <f>SUM(G4:G8)</f>
        <v>9000000</v>
      </c>
      <c r="H11" s="39">
        <f>SUM(H4:H8)</f>
        <v>1800000</v>
      </c>
      <c r="I11" s="39">
        <f>SUM(I4:I8)</f>
        <v>10800000</v>
      </c>
    </row>
    <row r="12" spans="1:9">
      <c r="A12" s="35" t="s">
        <v>21</v>
      </c>
      <c r="B12" s="35"/>
      <c r="C12" s="35"/>
      <c r="D12" s="35"/>
      <c r="F12" s="40"/>
      <c r="G12" s="40"/>
      <c r="H12" s="40"/>
      <c r="I12" s="40"/>
    </row>
    <row r="13" spans="1:4">
      <c r="A13" s="35" t="s">
        <v>22</v>
      </c>
      <c r="B13" s="35"/>
      <c r="C13" s="35"/>
      <c r="D13" s="35"/>
    </row>
    <row r="14" spans="1:4">
      <c r="A14" s="35" t="s">
        <v>23</v>
      </c>
      <c r="B14" s="35"/>
      <c r="C14" s="35"/>
      <c r="D14" s="35"/>
    </row>
    <row r="15" spans="1:4">
      <c r="A15" s="35" t="s">
        <v>24</v>
      </c>
      <c r="B15" s="35"/>
      <c r="C15" s="35"/>
      <c r="D15" s="35"/>
    </row>
    <row r="16" spans="1:4">
      <c r="A16" s="35" t="s">
        <v>25</v>
      </c>
      <c r="B16" s="35"/>
      <c r="C16" s="35"/>
      <c r="D16" s="35"/>
    </row>
    <row r="17" spans="1:4">
      <c r="A17" s="35" t="s">
        <v>26</v>
      </c>
      <c r="B17" s="35"/>
      <c r="C17" s="35"/>
      <c r="D17" s="35"/>
    </row>
    <row r="18" spans="2:5">
      <c r="B18" s="41" t="s">
        <v>27</v>
      </c>
      <c r="C18" s="42"/>
      <c r="D18" s="43"/>
      <c r="E18" s="44">
        <f>COUNTA(C4:C8)</f>
        <v>5</v>
      </c>
    </row>
    <row r="19" spans="2:5">
      <c r="B19" s="41" t="s">
        <v>28</v>
      </c>
      <c r="C19" s="42"/>
      <c r="D19" s="43"/>
      <c r="E19" s="44">
        <f>MAX(I4:I8)</f>
        <v>3780000</v>
      </c>
    </row>
    <row r="20" spans="2:5">
      <c r="B20" s="41" t="s">
        <v>29</v>
      </c>
      <c r="C20" s="42"/>
      <c r="D20" s="43"/>
      <c r="E20" s="44">
        <f>MIN(I4:I8)</f>
        <v>900000</v>
      </c>
    </row>
    <row r="21" spans="2:5">
      <c r="B21" s="41" t="s">
        <v>30</v>
      </c>
      <c r="C21" s="42"/>
      <c r="D21" s="43"/>
      <c r="E21" s="44">
        <f>AVERAGE(I4:I8)</f>
        <v>2160000</v>
      </c>
    </row>
    <row r="22" spans="2:5">
      <c r="B22" s="41" t="s">
        <v>31</v>
      </c>
      <c r="C22" s="42"/>
      <c r="D22" s="43"/>
      <c r="E22" s="44">
        <f>SMALL(I4:I8,2)</f>
        <v>1080000</v>
      </c>
    </row>
    <row r="23" spans="2:5">
      <c r="B23" s="41" t="s">
        <v>32</v>
      </c>
      <c r="C23" s="42"/>
      <c r="D23" s="43"/>
      <c r="E23" s="44">
        <f>LARGE(I4:I8,2)</f>
        <v>3600000</v>
      </c>
    </row>
  </sheetData>
  <mergeCells count="2">
    <mergeCell ref="A1:I1"/>
    <mergeCell ref="F10:F11"/>
  </mergeCell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H7" sqref="H7"/>
    </sheetView>
  </sheetViews>
  <sheetFormatPr defaultColWidth="9" defaultRowHeight="13.2" outlineLevelCol="6"/>
  <cols>
    <col min="1" max="1" width="9.13888888888889" style="1" customWidth="1"/>
    <col min="2" max="2" width="13.5740740740741" style="1" customWidth="1"/>
    <col min="3" max="3" width="10.287037037037" style="1" customWidth="1"/>
    <col min="4" max="4" width="13.5740740740741" style="1" customWidth="1"/>
    <col min="5" max="5" width="16.4444444444444" style="1" customWidth="1"/>
    <col min="6" max="6" width="13.712962962963" style="1" customWidth="1"/>
    <col min="7" max="16384" width="9.13888888888889" style="1"/>
  </cols>
  <sheetData>
    <row r="1" ht="22.8" spans="1:7">
      <c r="A1" s="15" t="s">
        <v>33</v>
      </c>
      <c r="B1" s="15"/>
      <c r="C1" s="15"/>
      <c r="D1" s="15"/>
      <c r="E1" s="15"/>
      <c r="F1" s="15"/>
      <c r="G1" s="15"/>
    </row>
    <row r="2" ht="39.6" spans="1:7">
      <c r="A2" s="16" t="s">
        <v>34</v>
      </c>
      <c r="B2" s="16" t="s">
        <v>35</v>
      </c>
      <c r="C2" s="16" t="s">
        <v>36</v>
      </c>
      <c r="D2" s="17" t="s">
        <v>37</v>
      </c>
      <c r="E2" s="17" t="s">
        <v>38</v>
      </c>
      <c r="F2" s="17" t="s">
        <v>39</v>
      </c>
      <c r="G2" s="16" t="s">
        <v>40</v>
      </c>
    </row>
    <row r="3" spans="1:7">
      <c r="A3" s="8">
        <v>1</v>
      </c>
      <c r="B3" s="18" t="s">
        <v>41</v>
      </c>
      <c r="C3" s="19" t="str">
        <f>LEFT(B3,1)</f>
        <v>N</v>
      </c>
      <c r="D3" s="20" t="str">
        <f>MID(B3,2,1)</f>
        <v>2</v>
      </c>
      <c r="E3" s="21">
        <f>RIGHT(B3,LEN(B3)-2)*1</f>
        <v>1250</v>
      </c>
      <c r="F3" s="22">
        <f>INT(E3/20)</f>
        <v>62</v>
      </c>
      <c r="G3" s="22">
        <f>MOD(E3,20)</f>
        <v>10</v>
      </c>
    </row>
    <row r="4" spans="1:7">
      <c r="A4" s="8">
        <v>2</v>
      </c>
      <c r="B4" s="9" t="s">
        <v>42</v>
      </c>
      <c r="C4" s="19" t="str">
        <f t="shared" ref="C4:C9" si="0">LEFT(B4,1)</f>
        <v>C</v>
      </c>
      <c r="D4" s="20" t="str">
        <f t="shared" ref="D4:D9" si="1">MID(B4,2,1)</f>
        <v>1</v>
      </c>
      <c r="E4" s="21">
        <f t="shared" ref="E4:E9" si="2">RIGHT(B4,LEN(B4)-2)*1</f>
        <v>810</v>
      </c>
      <c r="F4" s="22">
        <f t="shared" ref="F4:F9" si="3">INT(E4/20)</f>
        <v>40</v>
      </c>
      <c r="G4" s="22">
        <f t="shared" ref="G4:G9" si="4">MOD(E4,20)</f>
        <v>10</v>
      </c>
    </row>
    <row r="5" spans="1:7">
      <c r="A5" s="8">
        <v>3</v>
      </c>
      <c r="B5" s="9" t="s">
        <v>43</v>
      </c>
      <c r="C5" s="19" t="str">
        <f t="shared" si="0"/>
        <v>M</v>
      </c>
      <c r="D5" s="20" t="str">
        <f t="shared" si="1"/>
        <v>1</v>
      </c>
      <c r="E5" s="21">
        <f t="shared" si="2"/>
        <v>1680</v>
      </c>
      <c r="F5" s="22">
        <f t="shared" si="3"/>
        <v>84</v>
      </c>
      <c r="G5" s="22">
        <f t="shared" si="4"/>
        <v>0</v>
      </c>
    </row>
    <row r="6" spans="1:7">
      <c r="A6" s="8">
        <v>4</v>
      </c>
      <c r="B6" s="9" t="s">
        <v>44</v>
      </c>
      <c r="C6" s="19" t="str">
        <f t="shared" si="0"/>
        <v>N</v>
      </c>
      <c r="D6" s="20" t="str">
        <f t="shared" si="1"/>
        <v>1</v>
      </c>
      <c r="E6" s="21">
        <f t="shared" si="2"/>
        <v>1500</v>
      </c>
      <c r="F6" s="22">
        <f t="shared" si="3"/>
        <v>75</v>
      </c>
      <c r="G6" s="22">
        <f t="shared" si="4"/>
        <v>0</v>
      </c>
    </row>
    <row r="7" spans="1:7">
      <c r="A7" s="8">
        <v>5</v>
      </c>
      <c r="B7" s="9" t="s">
        <v>45</v>
      </c>
      <c r="C7" s="19" t="str">
        <f t="shared" si="0"/>
        <v>C</v>
      </c>
      <c r="D7" s="20" t="str">
        <f t="shared" si="1"/>
        <v>2</v>
      </c>
      <c r="E7" s="21">
        <f t="shared" si="2"/>
        <v>8000</v>
      </c>
      <c r="F7" s="22">
        <f t="shared" si="3"/>
        <v>400</v>
      </c>
      <c r="G7" s="22">
        <f t="shared" si="4"/>
        <v>0</v>
      </c>
    </row>
    <row r="8" spans="1:7">
      <c r="A8" s="8">
        <v>6</v>
      </c>
      <c r="B8" s="9" t="s">
        <v>46</v>
      </c>
      <c r="C8" s="19" t="str">
        <f t="shared" si="0"/>
        <v>M</v>
      </c>
      <c r="D8" s="20" t="str">
        <f t="shared" si="1"/>
        <v>2</v>
      </c>
      <c r="E8" s="21">
        <f t="shared" si="2"/>
        <v>7585</v>
      </c>
      <c r="F8" s="22">
        <f t="shared" si="3"/>
        <v>379</v>
      </c>
      <c r="G8" s="22">
        <f t="shared" si="4"/>
        <v>5</v>
      </c>
    </row>
    <row r="9" spans="1:7">
      <c r="A9" s="8">
        <v>7</v>
      </c>
      <c r="B9" s="9" t="s">
        <v>47</v>
      </c>
      <c r="C9" s="19" t="str">
        <f t="shared" si="0"/>
        <v>C</v>
      </c>
      <c r="D9" s="20" t="str">
        <f t="shared" si="1"/>
        <v>5</v>
      </c>
      <c r="E9" s="21">
        <f t="shared" si="2"/>
        <v>895</v>
      </c>
      <c r="F9" s="22">
        <f t="shared" si="3"/>
        <v>44</v>
      </c>
      <c r="G9" s="22">
        <f t="shared" si="4"/>
        <v>15</v>
      </c>
    </row>
    <row r="12" spans="1:1">
      <c r="A12" s="1" t="s">
        <v>48</v>
      </c>
    </row>
    <row r="13" spans="1:1">
      <c r="A13" s="1" t="s">
        <v>49</v>
      </c>
    </row>
    <row r="14" spans="1:1">
      <c r="A14" s="1" t="s">
        <v>50</v>
      </c>
    </row>
  </sheetData>
  <mergeCells count="1">
    <mergeCell ref="A1:G1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abSelected="1" workbookViewId="0">
      <selection activeCell="E19" sqref="E19"/>
    </sheetView>
  </sheetViews>
  <sheetFormatPr defaultColWidth="9" defaultRowHeight="13.2" outlineLevelCol="7"/>
  <cols>
    <col min="1" max="1" width="9.13888888888889" style="1" customWidth="1"/>
    <col min="2" max="2" width="17.5740740740741" style="1" customWidth="1"/>
    <col min="3" max="3" width="9.13888888888889" style="1" customWidth="1"/>
    <col min="4" max="4" width="25.8518518518519" style="1" customWidth="1"/>
    <col min="5" max="5" width="12.5740740740741" style="1" customWidth="1"/>
    <col min="6" max="6" width="9.13888888888889" style="1" customWidth="1"/>
    <col min="7" max="7" width="11" style="1" customWidth="1"/>
    <col min="8" max="8" width="9.13888888888889" style="1" customWidth="1"/>
    <col min="9" max="9" width="15.712962962963" style="1" customWidth="1"/>
    <col min="10" max="16384" width="9.13888888888889" style="1"/>
  </cols>
  <sheetData>
    <row r="1" ht="22.8" spans="1:8">
      <c r="A1" s="2" t="s">
        <v>51</v>
      </c>
      <c r="B1" s="2"/>
      <c r="C1" s="2"/>
      <c r="D1" s="2"/>
      <c r="E1" s="2"/>
      <c r="F1" s="2"/>
      <c r="G1" s="2"/>
      <c r="H1" s="2"/>
    </row>
    <row r="2" spans="1:8">
      <c r="A2" s="3" t="s">
        <v>52</v>
      </c>
      <c r="B2" s="3" t="s">
        <v>53</v>
      </c>
      <c r="C2" s="3" t="s">
        <v>54</v>
      </c>
      <c r="D2" s="3" t="s">
        <v>55</v>
      </c>
      <c r="E2" s="4" t="s">
        <v>56</v>
      </c>
      <c r="F2" s="5"/>
      <c r="G2" s="3" t="s">
        <v>57</v>
      </c>
      <c r="H2" s="3" t="s">
        <v>58</v>
      </c>
    </row>
    <row r="3" spans="1:8">
      <c r="A3" s="6"/>
      <c r="B3" s="6"/>
      <c r="C3" s="6"/>
      <c r="D3" s="6"/>
      <c r="E3" s="7" t="s">
        <v>59</v>
      </c>
      <c r="F3" s="7" t="s">
        <v>60</v>
      </c>
      <c r="G3" s="6"/>
      <c r="H3" s="6"/>
    </row>
    <row r="4" spans="1:8">
      <c r="A4" s="8">
        <v>1</v>
      </c>
      <c r="B4" s="9" t="s">
        <v>61</v>
      </c>
      <c r="C4" s="8" t="s">
        <v>62</v>
      </c>
      <c r="D4" s="9" t="s">
        <v>63</v>
      </c>
      <c r="E4" s="10">
        <v>0.291666666666667</v>
      </c>
      <c r="F4" s="10">
        <v>0.415543981481481</v>
      </c>
      <c r="G4" s="11">
        <f>F4-E4</f>
        <v>0.123877314814815</v>
      </c>
      <c r="H4" s="12">
        <f>RANK(G4,$G$4:$G$12,1)</f>
        <v>5</v>
      </c>
    </row>
    <row r="5" spans="1:8">
      <c r="A5" s="8">
        <v>2</v>
      </c>
      <c r="B5" s="9" t="s">
        <v>64</v>
      </c>
      <c r="C5" s="8" t="s">
        <v>65</v>
      </c>
      <c r="D5" s="9" t="s">
        <v>66</v>
      </c>
      <c r="E5" s="10">
        <v>0.291666666666667</v>
      </c>
      <c r="F5" s="10">
        <v>0.422488425925926</v>
      </c>
      <c r="G5" s="11">
        <f t="shared" ref="G5:G12" si="0">F5-E5</f>
        <v>0.130821759259259</v>
      </c>
      <c r="H5" s="12">
        <f t="shared" ref="H5:H12" si="1">RANK(G5,$G$4:$G$12,1)</f>
        <v>6</v>
      </c>
    </row>
    <row r="6" spans="1:8">
      <c r="A6" s="8">
        <v>3</v>
      </c>
      <c r="B6" s="9" t="s">
        <v>67</v>
      </c>
      <c r="C6" s="8" t="s">
        <v>65</v>
      </c>
      <c r="D6" s="9" t="s">
        <v>66</v>
      </c>
      <c r="E6" s="10">
        <v>0.291666666666667</v>
      </c>
      <c r="F6" s="10">
        <v>0.423865740740741</v>
      </c>
      <c r="G6" s="11">
        <f t="shared" si="0"/>
        <v>0.132199074074074</v>
      </c>
      <c r="H6" s="12">
        <f t="shared" si="1"/>
        <v>7</v>
      </c>
    </row>
    <row r="7" spans="1:8">
      <c r="A7" s="8">
        <v>4</v>
      </c>
      <c r="B7" s="9" t="s">
        <v>68</v>
      </c>
      <c r="C7" s="8" t="s">
        <v>62</v>
      </c>
      <c r="D7" s="9" t="s">
        <v>63</v>
      </c>
      <c r="E7" s="10">
        <v>0.291666666666667</v>
      </c>
      <c r="F7" s="10">
        <v>0.432002314814815</v>
      </c>
      <c r="G7" s="11">
        <f t="shared" si="0"/>
        <v>0.140335648148148</v>
      </c>
      <c r="H7" s="12">
        <f t="shared" si="1"/>
        <v>9</v>
      </c>
    </row>
    <row r="8" spans="1:8">
      <c r="A8" s="8">
        <v>5</v>
      </c>
      <c r="B8" s="9" t="s">
        <v>69</v>
      </c>
      <c r="C8" s="8" t="s">
        <v>62</v>
      </c>
      <c r="D8" s="9" t="s">
        <v>63</v>
      </c>
      <c r="E8" s="10">
        <v>0.298611111111111</v>
      </c>
      <c r="F8" s="10">
        <v>0.415694444444444</v>
      </c>
      <c r="G8" s="11">
        <f t="shared" si="0"/>
        <v>0.117083333333333</v>
      </c>
      <c r="H8" s="12">
        <f t="shared" si="1"/>
        <v>1</v>
      </c>
    </row>
    <row r="9" spans="1:8">
      <c r="A9" s="8">
        <v>6</v>
      </c>
      <c r="B9" s="9" t="s">
        <v>70</v>
      </c>
      <c r="C9" s="8" t="s">
        <v>62</v>
      </c>
      <c r="D9" s="9" t="s">
        <v>63</v>
      </c>
      <c r="E9" s="10">
        <v>0.298611111111111</v>
      </c>
      <c r="F9" s="10">
        <v>0.416111111111111</v>
      </c>
      <c r="G9" s="11">
        <f t="shared" si="0"/>
        <v>0.1175</v>
      </c>
      <c r="H9" s="12">
        <f t="shared" si="1"/>
        <v>2</v>
      </c>
    </row>
    <row r="10" spans="1:8">
      <c r="A10" s="8">
        <v>7</v>
      </c>
      <c r="B10" s="9" t="s">
        <v>71</v>
      </c>
      <c r="C10" s="8" t="s">
        <v>65</v>
      </c>
      <c r="D10" s="9" t="s">
        <v>66</v>
      </c>
      <c r="E10" s="10">
        <v>0.298611111111111</v>
      </c>
      <c r="F10" s="10">
        <v>0.419270833333333</v>
      </c>
      <c r="G10" s="11">
        <f t="shared" si="0"/>
        <v>0.120659722222222</v>
      </c>
      <c r="H10" s="12">
        <f t="shared" si="1"/>
        <v>3</v>
      </c>
    </row>
    <row r="11" spans="1:8">
      <c r="A11" s="8">
        <v>8</v>
      </c>
      <c r="B11" s="9" t="s">
        <v>72</v>
      </c>
      <c r="C11" s="8" t="s">
        <v>73</v>
      </c>
      <c r="D11" s="9" t="s">
        <v>74</v>
      </c>
      <c r="E11" s="10">
        <v>0.298611111111111</v>
      </c>
      <c r="F11" s="10">
        <v>0.420289351851852</v>
      </c>
      <c r="G11" s="11">
        <f t="shared" si="0"/>
        <v>0.121678240740741</v>
      </c>
      <c r="H11" s="12">
        <f t="shared" si="1"/>
        <v>4</v>
      </c>
    </row>
    <row r="12" spans="1:8">
      <c r="A12" s="8">
        <v>9</v>
      </c>
      <c r="B12" s="9" t="s">
        <v>75</v>
      </c>
      <c r="C12" s="8" t="s">
        <v>73</v>
      </c>
      <c r="D12" s="9" t="s">
        <v>74</v>
      </c>
      <c r="E12" s="10">
        <v>0.298611111111111</v>
      </c>
      <c r="F12" s="10">
        <v>0.431435185185185</v>
      </c>
      <c r="G12" s="11">
        <f t="shared" si="0"/>
        <v>0.132824074074074</v>
      </c>
      <c r="H12" s="12">
        <f t="shared" si="1"/>
        <v>8</v>
      </c>
    </row>
    <row r="14" spans="1:4">
      <c r="A14" s="1" t="s">
        <v>76</v>
      </c>
      <c r="D14" s="1" t="s">
        <v>77</v>
      </c>
    </row>
    <row r="15" spans="1:5">
      <c r="A15" s="13" t="s">
        <v>54</v>
      </c>
      <c r="B15" s="13" t="s">
        <v>55</v>
      </c>
      <c r="D15" s="13"/>
      <c r="E15" s="13" t="s">
        <v>78</v>
      </c>
    </row>
    <row r="16" spans="1:5">
      <c r="A16" s="8" t="s">
        <v>62</v>
      </c>
      <c r="B16" s="9" t="s">
        <v>63</v>
      </c>
      <c r="D16" s="14" t="s">
        <v>79</v>
      </c>
      <c r="E16" s="11">
        <f>SUM(G4:G12)</f>
        <v>1.13697916666667</v>
      </c>
    </row>
    <row r="17" spans="1:5">
      <c r="A17" s="8" t="s">
        <v>65</v>
      </c>
      <c r="B17" s="9" t="s">
        <v>66</v>
      </c>
      <c r="D17" s="14" t="s">
        <v>80</v>
      </c>
      <c r="E17" s="12">
        <f>COUNTA(A4:A12)</f>
        <v>9</v>
      </c>
    </row>
    <row r="18" spans="1:5">
      <c r="A18" s="8" t="s">
        <v>73</v>
      </c>
      <c r="B18" s="9" t="s">
        <v>74</v>
      </c>
      <c r="D18" s="14" t="s">
        <v>81</v>
      </c>
      <c r="E18" s="11">
        <f>AVERAGE(G4:G12)</f>
        <v>0.126331018518518</v>
      </c>
    </row>
    <row r="20" spans="1:1">
      <c r="A20" s="1" t="s">
        <v>82</v>
      </c>
    </row>
    <row r="21" spans="1:1">
      <c r="A21" s="1" t="s">
        <v>83</v>
      </c>
    </row>
    <row r="22" spans="1:1">
      <c r="A22" s="1" t="s">
        <v>84</v>
      </c>
    </row>
    <row r="23" spans="1:1">
      <c r="A23" s="1" t="s">
        <v>85</v>
      </c>
    </row>
  </sheetData>
  <sortState ref="A2:H12">
    <sortCondition ref="E5:E12"/>
    <sortCondition ref="F5:F12"/>
  </sortState>
  <mergeCells count="8">
    <mergeCell ref="A1:H1"/>
    <mergeCell ref="E2:F2"/>
    <mergeCell ref="A2:A3"/>
    <mergeCell ref="B2:B3"/>
    <mergeCell ref="C2:C3"/>
    <mergeCell ref="D2:D3"/>
    <mergeCell ref="G2:G3"/>
    <mergeCell ref="H2:H3"/>
  </mergeCell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Public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Bai1</vt:lpstr>
      <vt:lpstr>Bai2</vt:lpstr>
      <vt:lpstr>Bai3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SON HONG NHIEN</cp:lastModifiedBy>
  <dcterms:created xsi:type="dcterms:W3CDTF">2008-06-05T12:20:00Z</dcterms:created>
  <dcterms:modified xsi:type="dcterms:W3CDTF">2023-12-16T07:05:15Z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BCE9F6D26F3A4C13AC2B09E6203CAE1D_13</vt:lpwstr>
  </property>
  <property fmtid="{D5CDD505-2E9C-101B-9397-08002B2CF9AE}" pid="3" name="KSOProductBuildVer">
    <vt:lpwstr>1033-12.2.0.13306</vt:lpwstr>
  </property>
</Properties>
</file>