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3475DF9-2D3F-4004-A9F1-09CEFD898431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J4" i="1" s="1"/>
  <c r="H5" i="1"/>
  <c r="J5" i="1" s="1"/>
  <c r="H6" i="1"/>
  <c r="H7" i="1"/>
  <c r="J7" i="1" s="1"/>
  <c r="H8" i="1"/>
  <c r="H9" i="1"/>
  <c r="H10" i="1"/>
  <c r="H11" i="1"/>
  <c r="J11" i="1" s="1"/>
  <c r="H2" i="1"/>
  <c r="J2" i="1" s="1"/>
  <c r="J3" i="1"/>
  <c r="J10" i="1"/>
  <c r="J9" i="1"/>
  <c r="H16" i="1"/>
  <c r="H15" i="1"/>
  <c r="H14" i="1"/>
  <c r="J6" i="1"/>
  <c r="J8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<sst xmlns="http://schemas.openxmlformats.org/spreadsheetml/2006/main" count="60" uniqueCount="34">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</sst>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L30"/>
  <sheetViews>
    <sheetView tabSelected="1" workbookViewId="0">
      <selection activeCell="M6" sqref="M6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7"/>
    </row>
    <row r="2" spans="1:12" x14ac:dyDescent="0.25">
      <c r="A2" s="1" t="s">
        <v>10</v>
      </c>
      <c r="B2" s="1" t="s">
        <v>32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HLOOKUP(A2,$A$13:$E$18,2,0)&amp;"-Loại"&amp;C2</f>
        <v>Máy may 2 mũi-Loại1</v>
      </c>
      <c r="G2" s="1">
        <v>80</v>
      </c>
      <c r="H2" s="1">
        <f>HLOOKUP(A2,$A$13:$E$18,     IF(B2="J",IF(C2=1,3,4),IF(C2=1,5,6)),0)</f>
        <v>9.1999999999999993</v>
      </c>
      <c r="I2" s="1" t="str">
        <f>IF(AND(MOD(MONTH(D2),2)&lt;&gt;0,G2&gt;=90),"Có khuyến mãi","")</f>
        <v/>
      </c>
      <c r="J2" s="1">
        <f>G2*H2*IF(I1="Có khuyến mãi",98.5%,1)</f>
        <v>736</v>
      </c>
    </row>
    <row r="3" spans="1:12" x14ac:dyDescent="0.25">
      <c r="A3" s="1" t="s">
        <v>11</v>
      </c>
      <c r="B3" s="1" t="s">
        <v>32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HLOOKUP(A3,$A$13:$E$18,2,0)&amp;"-Loại"&amp;C3</f>
        <v>Máy vắt sổ-Loại2</v>
      </c>
      <c r="G3" s="1">
        <v>45</v>
      </c>
      <c r="H3" s="1">
        <f t="shared" ref="H3:H11" si="2">HLOOKUP(A3,$A$13:$E$18,     IF(B3="J",IF(C3=1,3,4),IF(C3=1,5,6)),0)</f>
        <v>4</v>
      </c>
      <c r="I3" s="1" t="str">
        <f t="shared" ref="I3:I11" si="3">IF(AND(MOD(MONTH(D3),2)&lt;&gt;0,G3&gt;=90),"Có khuyến mãi","")</f>
        <v/>
      </c>
      <c r="J3" s="1">
        <f>G3*H3*IF(I2="Có khuyến mãi",98.5%,1)</f>
        <v>180</v>
      </c>
    </row>
    <row r="4" spans="1:12" x14ac:dyDescent="0.25">
      <c r="A4" s="1" t="s">
        <v>12</v>
      </c>
      <c r="B4" s="1" t="s">
        <v>33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năng-Loại1</v>
      </c>
      <c r="G4" s="1">
        <v>98</v>
      </c>
      <c r="H4" s="1">
        <f t="shared" si="2"/>
        <v>12</v>
      </c>
      <c r="I4" s="1" t="str">
        <f t="shared" si="3"/>
        <v/>
      </c>
      <c r="J4" s="1">
        <f t="shared" ref="J2:J11" si="4">G4*H4*IF(I4="Có khuyến mãi",98.5%,1)</f>
        <v>1176</v>
      </c>
    </row>
    <row r="5" spans="1:12" x14ac:dyDescent="0.25">
      <c r="A5" s="1" t="s">
        <v>10</v>
      </c>
      <c r="B5" s="1" t="s">
        <v>33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mũi-Loại2</v>
      </c>
      <c r="G5" s="1">
        <v>56</v>
      </c>
      <c r="H5" s="1">
        <f t="shared" si="2"/>
        <v>9.3000000000000007</v>
      </c>
      <c r="I5" s="1" t="str">
        <f t="shared" si="3"/>
        <v/>
      </c>
      <c r="J5" s="1">
        <f t="shared" si="4"/>
        <v>520.80000000000007</v>
      </c>
    </row>
    <row r="6" spans="1:12" x14ac:dyDescent="0.25">
      <c r="A6" s="1" t="s">
        <v>11</v>
      </c>
      <c r="B6" s="1" t="s">
        <v>32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sổ-Loại1</v>
      </c>
      <c r="G6" s="1">
        <v>60</v>
      </c>
      <c r="H6" s="1">
        <f t="shared" si="2"/>
        <v>4.7</v>
      </c>
      <c r="I6" s="1" t="str">
        <f t="shared" si="3"/>
        <v/>
      </c>
      <c r="J6" s="1">
        <f t="shared" si="4"/>
        <v>282</v>
      </c>
    </row>
    <row r="7" spans="1:12" x14ac:dyDescent="0.25">
      <c r="A7" s="1" t="s">
        <v>12</v>
      </c>
      <c r="B7" s="1" t="s">
        <v>32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năng-Loại2</v>
      </c>
      <c r="G7" s="1">
        <v>75</v>
      </c>
      <c r="H7" s="1">
        <f t="shared" si="2"/>
        <v>12.5</v>
      </c>
      <c r="I7" s="1" t="str">
        <f t="shared" si="3"/>
        <v/>
      </c>
      <c r="J7" s="1">
        <f t="shared" si="4"/>
        <v>937.5</v>
      </c>
    </row>
    <row r="8" spans="1:12" x14ac:dyDescent="0.25">
      <c r="A8" s="1" t="s">
        <v>10</v>
      </c>
      <c r="B8" s="1" t="s">
        <v>33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mũi-Loại1</v>
      </c>
      <c r="G8" s="1">
        <v>100</v>
      </c>
      <c r="H8" s="1">
        <f t="shared" si="2"/>
        <v>9.5</v>
      </c>
      <c r="I8" s="1" t="str">
        <f t="shared" si="3"/>
        <v>Có khuyến mãi</v>
      </c>
      <c r="J8" s="1">
        <f t="shared" si="4"/>
        <v>935.75</v>
      </c>
    </row>
    <row r="9" spans="1:12" x14ac:dyDescent="0.25">
      <c r="A9" s="1" t="s">
        <v>11</v>
      </c>
      <c r="B9" s="1" t="s">
        <v>33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sổ-Loại2</v>
      </c>
      <c r="G9" s="1">
        <v>250</v>
      </c>
      <c r="H9" s="1">
        <f t="shared" si="2"/>
        <v>4.4000000000000004</v>
      </c>
      <c r="I9" s="1" t="str">
        <f t="shared" si="3"/>
        <v/>
      </c>
      <c r="J9" s="1">
        <f t="shared" si="4"/>
        <v>1100</v>
      </c>
    </row>
    <row r="10" spans="1:12" x14ac:dyDescent="0.25">
      <c r="A10" s="1" t="s">
        <v>12</v>
      </c>
      <c r="B10" s="1" t="s">
        <v>33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năng-Loại1</v>
      </c>
      <c r="G10" s="1">
        <v>456</v>
      </c>
      <c r="H10" s="1">
        <f t="shared" si="2"/>
        <v>12</v>
      </c>
      <c r="I10" s="1" t="str">
        <f t="shared" si="3"/>
        <v/>
      </c>
      <c r="J10" s="1">
        <f t="shared" si="4"/>
        <v>5472</v>
      </c>
    </row>
    <row r="11" spans="1:12" x14ac:dyDescent="0.25">
      <c r="A11" s="1" t="s">
        <v>12</v>
      </c>
      <c r="B11" s="1" t="s">
        <v>32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năng-Loại2</v>
      </c>
      <c r="G11" s="1">
        <v>90</v>
      </c>
      <c r="H11" s="1">
        <f t="shared" si="2"/>
        <v>12.5</v>
      </c>
      <c r="I11" s="1" t="str">
        <f t="shared" si="3"/>
        <v>Có khuyến mãi</v>
      </c>
      <c r="J11" s="1">
        <f t="shared" si="4"/>
        <v>1108.125</v>
      </c>
    </row>
    <row r="13" spans="1:12" x14ac:dyDescent="0.25">
      <c r="A13" s="9" t="s">
        <v>0</v>
      </c>
      <c r="B13" s="9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2" x14ac:dyDescent="0.25">
      <c r="A14" s="9" t="s">
        <v>13</v>
      </c>
      <c r="B14" s="9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2" x14ac:dyDescent="0.25">
      <c r="A15" s="10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8"/>
      <c r="G15" s="1" t="s">
        <v>19</v>
      </c>
      <c r="H15" s="1">
        <f>SUMIF($A$2:$A$11,"MVS",$G$2:$G$11)</f>
        <v>355</v>
      </c>
    </row>
    <row r="16" spans="1:12" x14ac:dyDescent="0.25">
      <c r="A16" s="11"/>
      <c r="B16" s="1" t="s">
        <v>17</v>
      </c>
      <c r="C16" s="1">
        <v>9</v>
      </c>
      <c r="D16" s="1">
        <v>4</v>
      </c>
      <c r="E16" s="1">
        <v>12.5</v>
      </c>
      <c r="F16" s="8"/>
      <c r="G16" s="1" t="s">
        <v>20</v>
      </c>
      <c r="H16" s="1">
        <f>SUMIF($A$2:$A$11,"MDN",$G$2:$G$11)</f>
        <v>719</v>
      </c>
    </row>
    <row r="17" spans="1:5" x14ac:dyDescent="0.25">
      <c r="A17" s="10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1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s="6" t="s">
        <v>23</v>
      </c>
    </row>
    <row r="23" spans="1:5" x14ac:dyDescent="0.25">
      <c r="A23" t="s">
        <v>24</v>
      </c>
    </row>
    <row r="24" spans="1:5" x14ac:dyDescent="0.25">
      <c r="A24" t="s">
        <v>25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t="s">
        <v>28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t="s">
        <v>31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05</cp:lastModifiedBy>
  <dcterms:created xsi:type="dcterms:W3CDTF">2023-04-11T07:24:32Z</dcterms:created>
  <dcterms:modified xsi:type="dcterms:W3CDTF">2024-01-14T05:05:35Z</dcterms:modified>
</cp:coreProperties>
</file>