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86221473-80E5-4429-B216-37FBC6F8F9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18" i="8" l="1"/>
  <c r="E17" i="8"/>
  <c r="E16" i="8"/>
  <c r="H5" i="8"/>
  <c r="H6" i="8"/>
  <c r="H7" i="8"/>
  <c r="H8" i="8"/>
  <c r="H9" i="8"/>
  <c r="H10" i="8"/>
  <c r="H11" i="8"/>
  <c r="H12" i="8"/>
  <c r="H4" i="8"/>
  <c r="G5" i="8"/>
  <c r="G6" i="8"/>
  <c r="G7" i="8"/>
  <c r="G8" i="8"/>
  <c r="G9" i="8"/>
  <c r="G10" i="8"/>
  <c r="G11" i="8"/>
  <c r="G12" i="8"/>
  <c r="G4" i="8"/>
  <c r="E3" i="4"/>
  <c r="E4" i="4"/>
  <c r="E5" i="4"/>
  <c r="F5" i="4" s="1"/>
  <c r="E6" i="4"/>
  <c r="G6" i="4" s="1"/>
  <c r="E7" i="4"/>
  <c r="E8" i="4"/>
  <c r="E9" i="4"/>
  <c r="F9" i="4" s="1"/>
  <c r="G4" i="4"/>
  <c r="G7" i="4"/>
  <c r="G8" i="4"/>
  <c r="F3" i="4"/>
  <c r="F4" i="4"/>
  <c r="F6" i="4"/>
  <c r="F7" i="4"/>
  <c r="F8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E21" i="6"/>
  <c r="E20" i="6"/>
  <c r="E19" i="6"/>
  <c r="E18" i="6"/>
  <c r="F5" i="6"/>
  <c r="G5" i="6" s="1"/>
  <c r="F6" i="6"/>
  <c r="G6" i="6" s="1"/>
  <c r="F7" i="6"/>
  <c r="G7" i="6" s="1"/>
  <c r="H7" i="6" s="1"/>
  <c r="I7" i="6" s="1"/>
  <c r="F8" i="6"/>
  <c r="G8" i="6" s="1"/>
  <c r="F4" i="6"/>
  <c r="G4" i="6" s="1"/>
  <c r="G9" i="4" l="1"/>
  <c r="G5" i="4"/>
  <c r="G3" i="4"/>
  <c r="H6" i="6"/>
  <c r="I6" i="6" s="1"/>
  <c r="G11" i="6"/>
  <c r="H4" i="6"/>
  <c r="I4" i="6" s="1"/>
  <c r="H5" i="6"/>
  <c r="I5" i="6" s="1"/>
  <c r="H8" i="6"/>
  <c r="I8" i="6" s="1"/>
  <c r="I11" i="6" l="1"/>
  <c r="H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<sst xmlns="http://schemas.openxmlformats.org/spreadsheetml/2006/main" count="111" uniqueCount="88">
  <si>
    <t>STT</t>
  </si>
  <si>
    <t>BẢNG 1</t>
  </si>
  <si>
    <t>A</t>
  </si>
  <si>
    <t>C</t>
  </si>
  <si>
    <t>B</t>
  </si>
  <si>
    <t xml:space="preserve">         ?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</si>
  <si>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</si>
  <si>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</si>
  <si>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</si>
  <si>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</si>
  <si>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</si>
  <si>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</si>
  <si>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</si>
  <si>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</si>
  <si>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</si>
  <si>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</si>
  <si>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</si>
  <si>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</si>
  <si>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</si>
  <si>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</si>
  <si>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</si>
  <si>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 xml:space="preserve">             ?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</si>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</sst>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\ &quot;đồng&quot;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5" fontId="19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/>
    <xf numFmtId="0" fontId="21" fillId="0" borderId="2" xfId="0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/>
    </xf>
    <xf numFmtId="3" fontId="22" fillId="0" borderId="2" xfId="0" applyNumberFormat="1" applyFont="1" applyBorder="1"/>
    <xf numFmtId="3" fontId="25" fillId="0" borderId="1" xfId="0" applyNumberFormat="1" applyFont="1" applyBorder="1" applyAlignment="1">
      <alignment horizontal="center"/>
    </xf>
    <xf numFmtId="3" fontId="25" fillId="0" borderId="1" xfId="0" applyNumberFormat="1" applyFont="1" applyBorder="1"/>
    <xf numFmtId="3" fontId="27" fillId="0" borderId="1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40" zoomScaleNormal="140" workbookViewId="0">
      <selection activeCell="E22" sqref="E22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27" style="15" customWidth="1"/>
    <col min="6" max="6" width="17.5703125" style="15" customWidth="1"/>
    <col min="7" max="7" width="21.7109375" style="15" customWidth="1"/>
    <col min="8" max="8" width="12.7109375" style="15" bestFit="1" customWidth="1"/>
    <col min="9" max="9" width="14.28515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4" t="s">
        <v>56</v>
      </c>
      <c r="B1" s="34"/>
      <c r="C1" s="34"/>
      <c r="D1" s="34"/>
      <c r="E1" s="34"/>
      <c r="F1" s="34"/>
      <c r="G1" s="34"/>
      <c r="H1" s="34"/>
      <c r="I1" s="34"/>
    </row>
    <row r="2" spans="1:10" ht="22.5" x14ac:dyDescent="0.3">
      <c r="A2" s="16"/>
      <c r="B2" s="16"/>
      <c r="C2" s="16"/>
      <c r="D2" s="16"/>
      <c r="E2" s="17" t="s">
        <v>57</v>
      </c>
      <c r="F2" s="29">
        <v>150000</v>
      </c>
      <c r="G2" s="16"/>
      <c r="H2" s="16"/>
      <c r="I2" s="16"/>
    </row>
    <row r="3" spans="1:10" ht="25.5" x14ac:dyDescent="0.2">
      <c r="A3" s="18" t="s">
        <v>80</v>
      </c>
      <c r="B3" s="19" t="s">
        <v>58</v>
      </c>
      <c r="C3" s="19" t="s">
        <v>59</v>
      </c>
      <c r="D3" s="19" t="s">
        <v>60</v>
      </c>
      <c r="E3" s="19" t="s">
        <v>61</v>
      </c>
      <c r="F3" s="18" t="s">
        <v>62</v>
      </c>
      <c r="G3" s="18" t="s">
        <v>63</v>
      </c>
      <c r="H3" s="18" t="s">
        <v>64</v>
      </c>
      <c r="I3" s="18" t="s">
        <v>65</v>
      </c>
      <c r="J3" s="18" t="s">
        <v>81</v>
      </c>
    </row>
    <row r="4" spans="1:10" x14ac:dyDescent="0.2">
      <c r="A4" s="20">
        <v>1</v>
      </c>
      <c r="B4" s="21">
        <v>1</v>
      </c>
      <c r="C4" s="20" t="s">
        <v>47</v>
      </c>
      <c r="D4" s="22">
        <v>35530</v>
      </c>
      <c r="E4" s="22">
        <v>35550</v>
      </c>
      <c r="F4" s="31">
        <f>E4-D4+1</f>
        <v>21</v>
      </c>
      <c r="G4" s="43">
        <f>F4*F$2</f>
        <v>3150000</v>
      </c>
      <c r="H4" s="44">
        <f>20%*G4</f>
        <v>630000</v>
      </c>
      <c r="I4" s="44">
        <f>G4+H4</f>
        <v>3780000</v>
      </c>
      <c r="J4" s="32" t="s">
        <v>21</v>
      </c>
    </row>
    <row r="5" spans="1:10" x14ac:dyDescent="0.2">
      <c r="A5" s="20">
        <v>2</v>
      </c>
      <c r="B5" s="21">
        <v>2</v>
      </c>
      <c r="C5" s="20" t="s">
        <v>82</v>
      </c>
      <c r="D5" s="22">
        <v>35521</v>
      </c>
      <c r="E5" s="22">
        <v>35540</v>
      </c>
      <c r="F5" s="31">
        <f>E5-D5+1</f>
        <v>20</v>
      </c>
      <c r="G5" s="43">
        <f>F5*F$2</f>
        <v>3000000</v>
      </c>
      <c r="H5" s="44">
        <f>20%*G5</f>
        <v>600000</v>
      </c>
      <c r="I5" s="44">
        <f>G5+H5</f>
        <v>3600000</v>
      </c>
      <c r="J5" s="33"/>
    </row>
    <row r="6" spans="1:10" x14ac:dyDescent="0.2">
      <c r="A6" s="20">
        <v>3</v>
      </c>
      <c r="B6" s="21">
        <v>3</v>
      </c>
      <c r="C6" s="20" t="s">
        <v>83</v>
      </c>
      <c r="D6" s="22">
        <v>35521</v>
      </c>
      <c r="E6" s="22">
        <v>35525</v>
      </c>
      <c r="F6" s="31">
        <f>E6-D6+1</f>
        <v>5</v>
      </c>
      <c r="G6" s="43">
        <f>F6*F$2</f>
        <v>750000</v>
      </c>
      <c r="H6" s="44">
        <f>20%*G6</f>
        <v>150000</v>
      </c>
      <c r="I6" s="44">
        <f>G6+H6</f>
        <v>900000</v>
      </c>
      <c r="J6" s="33"/>
    </row>
    <row r="7" spans="1:10" x14ac:dyDescent="0.2">
      <c r="A7" s="20">
        <v>4</v>
      </c>
      <c r="B7" s="21">
        <v>4</v>
      </c>
      <c r="C7" s="20" t="s">
        <v>84</v>
      </c>
      <c r="D7" s="22">
        <v>35540</v>
      </c>
      <c r="E7" s="22">
        <v>35545</v>
      </c>
      <c r="F7" s="31">
        <f>E7-D7+1</f>
        <v>6</v>
      </c>
      <c r="G7" s="43">
        <f>F7*F$2</f>
        <v>900000</v>
      </c>
      <c r="H7" s="44">
        <f>20%*G7</f>
        <v>180000</v>
      </c>
      <c r="I7" s="44">
        <f>G7+H7</f>
        <v>1080000</v>
      </c>
      <c r="J7" s="33"/>
    </row>
    <row r="8" spans="1:10" x14ac:dyDescent="0.2">
      <c r="A8" s="20">
        <v>5</v>
      </c>
      <c r="B8" s="21">
        <v>5</v>
      </c>
      <c r="C8" s="20" t="s">
        <v>85</v>
      </c>
      <c r="D8" s="22">
        <v>35545</v>
      </c>
      <c r="E8" s="22">
        <v>35552</v>
      </c>
      <c r="F8" s="31">
        <f>E8-D8+1</f>
        <v>8</v>
      </c>
      <c r="G8" s="43">
        <f>F8*F$2</f>
        <v>1200000</v>
      </c>
      <c r="H8" s="44">
        <f>20%*G8</f>
        <v>240000</v>
      </c>
      <c r="I8" s="44">
        <f>G8+H8</f>
        <v>1440000</v>
      </c>
      <c r="J8" s="33"/>
    </row>
    <row r="10" spans="1:10" ht="15" customHeight="1" x14ac:dyDescent="0.2">
      <c r="A10" s="23" t="s">
        <v>66</v>
      </c>
      <c r="B10" s="23"/>
      <c r="C10" s="23"/>
      <c r="D10" s="23"/>
      <c r="F10" s="35" t="s">
        <v>79</v>
      </c>
      <c r="G10" s="28" t="s">
        <v>63</v>
      </c>
      <c r="H10" s="28" t="s">
        <v>64</v>
      </c>
      <c r="I10" s="28" t="s">
        <v>67</v>
      </c>
    </row>
    <row r="11" spans="1:10" ht="15" x14ac:dyDescent="0.2">
      <c r="A11" s="23" t="s">
        <v>68</v>
      </c>
      <c r="B11" s="23"/>
      <c r="C11" s="23"/>
      <c r="D11" s="23"/>
      <c r="F11" s="36"/>
      <c r="G11" s="45">
        <f>SUM(G4:G8)</f>
        <v>9000000</v>
      </c>
      <c r="H11" s="45">
        <f>SUM(H4:H8)</f>
        <v>1800000</v>
      </c>
      <c r="I11" s="46">
        <f>SUM(I4:I8)</f>
        <v>10800000</v>
      </c>
    </row>
    <row r="12" spans="1:10" x14ac:dyDescent="0.2">
      <c r="A12" s="23" t="s">
        <v>69</v>
      </c>
      <c r="B12" s="23"/>
      <c r="C12" s="23"/>
      <c r="D12" s="23"/>
    </row>
    <row r="13" spans="1:10" x14ac:dyDescent="0.2">
      <c r="A13" s="23" t="s">
        <v>70</v>
      </c>
      <c r="B13" s="23"/>
      <c r="C13" s="23"/>
      <c r="D13" s="23"/>
    </row>
    <row r="14" spans="1:10" x14ac:dyDescent="0.2">
      <c r="A14" s="23" t="s">
        <v>71</v>
      </c>
      <c r="B14" s="23"/>
      <c r="C14" s="23"/>
      <c r="D14" s="23"/>
    </row>
    <row r="15" spans="1:10" x14ac:dyDescent="0.2">
      <c r="A15" s="23" t="s">
        <v>72</v>
      </c>
      <c r="B15" s="23"/>
      <c r="C15" s="23"/>
      <c r="D15" s="23"/>
    </row>
    <row r="16" spans="1:10" x14ac:dyDescent="0.2">
      <c r="A16" s="23" t="s">
        <v>73</v>
      </c>
      <c r="B16" s="23"/>
      <c r="C16" s="23"/>
      <c r="D16" s="23"/>
    </row>
    <row r="17" spans="1:5" x14ac:dyDescent="0.2">
      <c r="A17" s="23" t="s">
        <v>74</v>
      </c>
      <c r="B17" s="23"/>
      <c r="C17" s="23"/>
      <c r="D17" s="23"/>
    </row>
    <row r="18" spans="1:5" x14ac:dyDescent="0.2">
      <c r="B18" s="25" t="s">
        <v>75</v>
      </c>
      <c r="C18" s="26"/>
      <c r="D18" s="27"/>
      <c r="E18" s="24">
        <f>COUNT(C4:C8)</f>
        <v>0</v>
      </c>
    </row>
    <row r="19" spans="1:5" x14ac:dyDescent="0.2">
      <c r="B19" s="25" t="s">
        <v>76</v>
      </c>
      <c r="C19" s="26"/>
      <c r="D19" s="27"/>
      <c r="E19" s="47">
        <f>MAX(I4:I8)</f>
        <v>3780000</v>
      </c>
    </row>
    <row r="20" spans="1:5" x14ac:dyDescent="0.2">
      <c r="B20" s="25" t="s">
        <v>77</v>
      </c>
      <c r="C20" s="26"/>
      <c r="D20" s="27"/>
      <c r="E20" s="47">
        <f>MIN(I4:I8)</f>
        <v>900000</v>
      </c>
    </row>
    <row r="21" spans="1:5" x14ac:dyDescent="0.2">
      <c r="B21" s="25" t="s">
        <v>78</v>
      </c>
      <c r="C21" s="26"/>
      <c r="D21" s="27"/>
      <c r="E21" s="47">
        <f>AVERAGE(I4:I8)</f>
        <v>2160000</v>
      </c>
    </row>
    <row r="22" spans="1:5" x14ac:dyDescent="0.2">
      <c r="B22" s="25" t="s">
        <v>86</v>
      </c>
      <c r="C22" s="26"/>
      <c r="D22" s="27"/>
      <c r="E22" s="24" t="s">
        <v>5</v>
      </c>
    </row>
    <row r="23" spans="1:5" x14ac:dyDescent="0.2">
      <c r="B23" s="25" t="s">
        <v>87</v>
      </c>
      <c r="C23" s="26"/>
      <c r="D23" s="27"/>
      <c r="E23" s="24" t="s">
        <v>5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zoomScale="160" zoomScaleNormal="160" workbookViewId="0">
      <selection activeCell="E3" sqref="E3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7" t="s">
        <v>7</v>
      </c>
      <c r="B1" s="37"/>
      <c r="C1" s="37"/>
      <c r="D1" s="37"/>
      <c r="E1" s="37"/>
      <c r="F1" s="37"/>
      <c r="G1" s="37"/>
    </row>
    <row r="2" spans="1:7" ht="38.25" x14ac:dyDescent="0.2">
      <c r="A2" s="5" t="s">
        <v>8</v>
      </c>
      <c r="B2" s="5" t="s">
        <v>9</v>
      </c>
      <c r="C2" s="5" t="s">
        <v>6</v>
      </c>
      <c r="D2" s="6" t="s">
        <v>19</v>
      </c>
      <c r="E2" s="6" t="s">
        <v>20</v>
      </c>
      <c r="F2" s="6" t="s">
        <v>10</v>
      </c>
      <c r="G2" s="5" t="s">
        <v>11</v>
      </c>
    </row>
    <row r="3" spans="1:7" x14ac:dyDescent="0.2">
      <c r="A3" s="4">
        <v>1</v>
      </c>
      <c r="B3" s="3" t="s">
        <v>18</v>
      </c>
      <c r="C3" s="12" t="str">
        <f>LEFT(B3,1)</f>
        <v>N</v>
      </c>
      <c r="D3" s="13" t="str">
        <f>MID(B3,2,1)</f>
        <v>2</v>
      </c>
      <c r="E3" s="30">
        <f>RIGHT(B3,LEN(B3)-2)*1</f>
        <v>1250</v>
      </c>
      <c r="F3" s="14">
        <f>E3*20</f>
        <v>25000</v>
      </c>
      <c r="G3" s="14">
        <f>MOD(E3,20)</f>
        <v>10</v>
      </c>
    </row>
    <row r="4" spans="1:7" x14ac:dyDescent="0.2">
      <c r="A4" s="4">
        <v>2</v>
      </c>
      <c r="B4" s="2" t="s">
        <v>12</v>
      </c>
      <c r="C4" s="12" t="str">
        <f t="shared" ref="C4:C9" si="0">LEFT(B4,1)</f>
        <v>C</v>
      </c>
      <c r="D4" s="13" t="str">
        <f t="shared" ref="D4:D9" si="1">MID(B4,2,1)</f>
        <v>1</v>
      </c>
      <c r="E4" s="30">
        <f t="shared" ref="E4:E9" si="2">RIGHT(B4,LEN(B4)-2)*1</f>
        <v>810</v>
      </c>
      <c r="F4" s="14">
        <f t="shared" ref="F4:F9" si="3">E4*20</f>
        <v>16200</v>
      </c>
      <c r="G4" s="14">
        <f t="shared" ref="G4:G9" si="4">MOD(E4,20)</f>
        <v>10</v>
      </c>
    </row>
    <row r="5" spans="1:7" x14ac:dyDescent="0.2">
      <c r="A5" s="4">
        <v>3</v>
      </c>
      <c r="B5" s="2" t="s">
        <v>13</v>
      </c>
      <c r="C5" s="12" t="str">
        <f t="shared" si="0"/>
        <v>M</v>
      </c>
      <c r="D5" s="13" t="str">
        <f t="shared" si="1"/>
        <v>1</v>
      </c>
      <c r="E5" s="30">
        <f t="shared" si="2"/>
        <v>1680</v>
      </c>
      <c r="F5" s="14">
        <f t="shared" si="3"/>
        <v>33600</v>
      </c>
      <c r="G5" s="14">
        <f t="shared" si="4"/>
        <v>0</v>
      </c>
    </row>
    <row r="6" spans="1:7" x14ac:dyDescent="0.2">
      <c r="A6" s="4">
        <v>4</v>
      </c>
      <c r="B6" s="2" t="s">
        <v>14</v>
      </c>
      <c r="C6" s="12" t="str">
        <f t="shared" si="0"/>
        <v>N</v>
      </c>
      <c r="D6" s="13" t="str">
        <f t="shared" si="1"/>
        <v>1</v>
      </c>
      <c r="E6" s="30">
        <f t="shared" si="2"/>
        <v>1500</v>
      </c>
      <c r="F6" s="14">
        <f t="shared" si="3"/>
        <v>30000</v>
      </c>
      <c r="G6" s="14">
        <f t="shared" si="4"/>
        <v>0</v>
      </c>
    </row>
    <row r="7" spans="1:7" x14ac:dyDescent="0.2">
      <c r="A7" s="4">
        <v>5</v>
      </c>
      <c r="B7" s="2" t="s">
        <v>15</v>
      </c>
      <c r="C7" s="12" t="str">
        <f t="shared" si="0"/>
        <v>C</v>
      </c>
      <c r="D7" s="13" t="str">
        <f t="shared" si="1"/>
        <v>2</v>
      </c>
      <c r="E7" s="30">
        <f t="shared" si="2"/>
        <v>8000</v>
      </c>
      <c r="F7" s="14">
        <f t="shared" si="3"/>
        <v>160000</v>
      </c>
      <c r="G7" s="14">
        <f t="shared" si="4"/>
        <v>0</v>
      </c>
    </row>
    <row r="8" spans="1:7" x14ac:dyDescent="0.2">
      <c r="A8" s="4">
        <v>6</v>
      </c>
      <c r="B8" s="2" t="s">
        <v>16</v>
      </c>
      <c r="C8" s="12" t="str">
        <f t="shared" si="0"/>
        <v>M</v>
      </c>
      <c r="D8" s="13" t="str">
        <f t="shared" si="1"/>
        <v>2</v>
      </c>
      <c r="E8" s="30">
        <f t="shared" si="2"/>
        <v>7585</v>
      </c>
      <c r="F8" s="14">
        <f t="shared" si="3"/>
        <v>151700</v>
      </c>
      <c r="G8" s="14">
        <f t="shared" si="4"/>
        <v>5</v>
      </c>
    </row>
    <row r="9" spans="1:7" x14ac:dyDescent="0.2">
      <c r="A9" s="4">
        <v>7</v>
      </c>
      <c r="B9" s="2" t="s">
        <v>17</v>
      </c>
      <c r="C9" s="12" t="str">
        <f t="shared" si="0"/>
        <v>C</v>
      </c>
      <c r="D9" s="13" t="str">
        <f t="shared" si="1"/>
        <v>5</v>
      </c>
      <c r="E9" s="30">
        <f t="shared" si="2"/>
        <v>895</v>
      </c>
      <c r="F9" s="14">
        <f t="shared" si="3"/>
        <v>17900</v>
      </c>
      <c r="G9" s="14">
        <f t="shared" si="4"/>
        <v>15</v>
      </c>
    </row>
    <row r="12" spans="1:7" x14ac:dyDescent="0.2">
      <c r="A12" s="1" t="s">
        <v>48</v>
      </c>
    </row>
    <row r="13" spans="1:7" x14ac:dyDescent="0.2">
      <c r="A13" s="1" t="s">
        <v>49</v>
      </c>
    </row>
    <row r="14" spans="1:7" x14ac:dyDescent="0.2">
      <c r="A14" s="1" t="s">
        <v>51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zoomScale="150" zoomScaleNormal="150" workbookViewId="0">
      <selection activeCell="A2" sqref="A2:H12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40" t="s">
        <v>22</v>
      </c>
      <c r="B1" s="40"/>
      <c r="C1" s="40"/>
      <c r="D1" s="40"/>
      <c r="E1" s="40"/>
      <c r="F1" s="40"/>
      <c r="G1" s="40"/>
      <c r="H1" s="40"/>
    </row>
    <row r="2" spans="1:8" x14ac:dyDescent="0.2">
      <c r="A2" s="38" t="s">
        <v>0</v>
      </c>
      <c r="B2" s="38" t="s">
        <v>23</v>
      </c>
      <c r="C2" s="38" t="s">
        <v>24</v>
      </c>
      <c r="D2" s="38" t="s">
        <v>25</v>
      </c>
      <c r="E2" s="41" t="s">
        <v>26</v>
      </c>
      <c r="F2" s="42"/>
      <c r="G2" s="38" t="s">
        <v>29</v>
      </c>
      <c r="H2" s="38" t="s">
        <v>30</v>
      </c>
    </row>
    <row r="3" spans="1:8" x14ac:dyDescent="0.2">
      <c r="A3" s="39"/>
      <c r="B3" s="39"/>
      <c r="C3" s="39"/>
      <c r="D3" s="39"/>
      <c r="E3" s="8" t="s">
        <v>27</v>
      </c>
      <c r="F3" s="8" t="s">
        <v>28</v>
      </c>
      <c r="G3" s="39"/>
      <c r="H3" s="39"/>
    </row>
    <row r="4" spans="1:8" x14ac:dyDescent="0.2">
      <c r="A4" s="4">
        <v>1</v>
      </c>
      <c r="B4" s="2" t="s">
        <v>31</v>
      </c>
      <c r="C4" s="4" t="s">
        <v>2</v>
      </c>
      <c r="D4" s="2" t="s">
        <v>40</v>
      </c>
      <c r="E4" s="7">
        <v>0.29166666666666669</v>
      </c>
      <c r="F4" s="7">
        <v>0.42386574074074074</v>
      </c>
      <c r="G4" s="48">
        <f>F4-E4</f>
        <v>0.13219907407407405</v>
      </c>
      <c r="H4" s="11">
        <f>RANK(G4,$G$4:$G$12)</f>
        <v>3</v>
      </c>
    </row>
    <row r="5" spans="1:8" x14ac:dyDescent="0.2">
      <c r="A5" s="4">
        <v>2</v>
      </c>
      <c r="B5" s="2" t="s">
        <v>32</v>
      </c>
      <c r="C5" s="4" t="s">
        <v>4</v>
      </c>
      <c r="D5" s="2" t="s">
        <v>41</v>
      </c>
      <c r="E5" s="7">
        <v>0.29166666666666669</v>
      </c>
      <c r="F5" s="7">
        <v>0.42248842592592589</v>
      </c>
      <c r="G5" s="48">
        <f t="shared" ref="G5:G12" si="0">F5-E5</f>
        <v>0.13082175925925921</v>
      </c>
      <c r="H5" s="11">
        <f t="shared" ref="H5:H12" si="1">RANK(G5,$G$4:$G$12)</f>
        <v>4</v>
      </c>
    </row>
    <row r="6" spans="1:8" x14ac:dyDescent="0.2">
      <c r="A6" s="4">
        <v>3</v>
      </c>
      <c r="B6" s="2" t="s">
        <v>33</v>
      </c>
      <c r="C6" s="4" t="s">
        <v>4</v>
      </c>
      <c r="D6" s="2" t="s">
        <v>41</v>
      </c>
      <c r="E6" s="7">
        <v>0.29166666666666669</v>
      </c>
      <c r="F6" s="7">
        <v>0.43200231481481483</v>
      </c>
      <c r="G6" s="48">
        <f t="shared" si="0"/>
        <v>0.14033564814814814</v>
      </c>
      <c r="H6" s="11">
        <f t="shared" si="1"/>
        <v>1</v>
      </c>
    </row>
    <row r="7" spans="1:8" x14ac:dyDescent="0.2">
      <c r="A7" s="4">
        <v>4</v>
      </c>
      <c r="B7" s="2" t="s">
        <v>39</v>
      </c>
      <c r="C7" s="4" t="s">
        <v>2</v>
      </c>
      <c r="D7" s="2" t="s">
        <v>40</v>
      </c>
      <c r="E7" s="7">
        <v>0.29166666666666669</v>
      </c>
      <c r="F7" s="7">
        <v>0.41554398148148147</v>
      </c>
      <c r="G7" s="48">
        <f t="shared" si="0"/>
        <v>0.12387731481481479</v>
      </c>
      <c r="H7" s="11">
        <f t="shared" si="1"/>
        <v>5</v>
      </c>
    </row>
    <row r="8" spans="1:8" x14ac:dyDescent="0.2">
      <c r="A8" s="4">
        <v>5</v>
      </c>
      <c r="B8" s="2" t="s">
        <v>34</v>
      </c>
      <c r="C8" s="4" t="s">
        <v>2</v>
      </c>
      <c r="D8" s="2" t="s">
        <v>40</v>
      </c>
      <c r="E8" s="7">
        <v>0.2986111111111111</v>
      </c>
      <c r="F8" s="7">
        <v>0.41569444444444442</v>
      </c>
      <c r="G8" s="48">
        <f t="shared" si="0"/>
        <v>0.11708333333333332</v>
      </c>
      <c r="H8" s="11">
        <f t="shared" si="1"/>
        <v>9</v>
      </c>
    </row>
    <row r="9" spans="1:8" x14ac:dyDescent="0.2">
      <c r="A9" s="4">
        <v>6</v>
      </c>
      <c r="B9" s="2" t="s">
        <v>35</v>
      </c>
      <c r="C9" s="4" t="s">
        <v>2</v>
      </c>
      <c r="D9" s="2" t="s">
        <v>40</v>
      </c>
      <c r="E9" s="7">
        <v>0.2986111111111111</v>
      </c>
      <c r="F9" s="7">
        <v>0.4161111111111111</v>
      </c>
      <c r="G9" s="48">
        <f t="shared" si="0"/>
        <v>0.11749999999999999</v>
      </c>
      <c r="H9" s="11">
        <f t="shared" si="1"/>
        <v>8</v>
      </c>
    </row>
    <row r="10" spans="1:8" x14ac:dyDescent="0.2">
      <c r="A10" s="4">
        <v>7</v>
      </c>
      <c r="B10" s="2" t="s">
        <v>36</v>
      </c>
      <c r="C10" s="4" t="s">
        <v>4</v>
      </c>
      <c r="D10" s="2" t="s">
        <v>41</v>
      </c>
      <c r="E10" s="7">
        <v>0.2986111111111111</v>
      </c>
      <c r="F10" s="7">
        <v>0.4314351851851852</v>
      </c>
      <c r="G10" s="48">
        <f t="shared" si="0"/>
        <v>0.13282407407407409</v>
      </c>
      <c r="H10" s="11">
        <f t="shared" si="1"/>
        <v>2</v>
      </c>
    </row>
    <row r="11" spans="1:8" x14ac:dyDescent="0.2">
      <c r="A11" s="4">
        <v>8</v>
      </c>
      <c r="B11" s="2" t="s">
        <v>37</v>
      </c>
      <c r="C11" s="4" t="s">
        <v>3</v>
      </c>
      <c r="D11" s="2" t="s">
        <v>42</v>
      </c>
      <c r="E11" s="7">
        <v>0.2986111111111111</v>
      </c>
      <c r="F11" s="7">
        <v>0.42028935185185184</v>
      </c>
      <c r="G11" s="48">
        <f t="shared" si="0"/>
        <v>0.12167824074074074</v>
      </c>
      <c r="H11" s="11">
        <f t="shared" si="1"/>
        <v>6</v>
      </c>
    </row>
    <row r="12" spans="1:8" x14ac:dyDescent="0.2">
      <c r="A12" s="4">
        <v>9</v>
      </c>
      <c r="B12" s="2" t="s">
        <v>38</v>
      </c>
      <c r="C12" s="4" t="s">
        <v>3</v>
      </c>
      <c r="D12" s="2" t="s">
        <v>42</v>
      </c>
      <c r="E12" s="7">
        <v>0.2986111111111111</v>
      </c>
      <c r="F12" s="7">
        <v>0.41927083333333331</v>
      </c>
      <c r="G12" s="48">
        <f t="shared" si="0"/>
        <v>0.12065972222222221</v>
      </c>
      <c r="H12" s="11">
        <f t="shared" si="1"/>
        <v>7</v>
      </c>
    </row>
    <row r="14" spans="1:8" x14ac:dyDescent="0.2">
      <c r="A14" s="1" t="s">
        <v>1</v>
      </c>
      <c r="D14" s="1" t="s">
        <v>43</v>
      </c>
    </row>
    <row r="15" spans="1:8" x14ac:dyDescent="0.2">
      <c r="A15" s="9" t="s">
        <v>24</v>
      </c>
      <c r="B15" s="9" t="s">
        <v>25</v>
      </c>
      <c r="D15" s="9"/>
      <c r="E15" s="9" t="s">
        <v>45</v>
      </c>
    </row>
    <row r="16" spans="1:8" x14ac:dyDescent="0.2">
      <c r="A16" s="4" t="s">
        <v>2</v>
      </c>
      <c r="B16" s="2" t="s">
        <v>40</v>
      </c>
      <c r="D16" s="10" t="s">
        <v>52</v>
      </c>
      <c r="E16" s="49">
        <f>SUM(G4:G12)</f>
        <v>1.1369791666666664</v>
      </c>
    </row>
    <row r="17" spans="1:5" x14ac:dyDescent="0.2">
      <c r="A17" s="4" t="s">
        <v>4</v>
      </c>
      <c r="B17" s="2" t="s">
        <v>41</v>
      </c>
      <c r="D17" s="10" t="s">
        <v>46</v>
      </c>
      <c r="E17" s="11">
        <f>COUNTA(B4:B12)</f>
        <v>9</v>
      </c>
    </row>
    <row r="18" spans="1:5" x14ac:dyDescent="0.2">
      <c r="A18" s="4" t="s">
        <v>3</v>
      </c>
      <c r="B18" s="2" t="s">
        <v>42</v>
      </c>
      <c r="D18" s="10" t="s">
        <v>44</v>
      </c>
      <c r="E18" s="48">
        <f>AVERAGE(G4:G12)</f>
        <v>0.1263310185185185</v>
      </c>
    </row>
    <row r="20" spans="1:5" x14ac:dyDescent="0.2">
      <c r="A20" s="1" t="s">
        <v>55</v>
      </c>
    </row>
    <row r="21" spans="1:5" x14ac:dyDescent="0.2">
      <c r="A21" s="1" t="s">
        <v>54</v>
      </c>
    </row>
    <row r="22" spans="1:5" x14ac:dyDescent="0.2">
      <c r="A22" s="1" t="s">
        <v>50</v>
      </c>
    </row>
    <row r="23" spans="1:5" x14ac:dyDescent="0.2">
      <c r="A23" s="1" t="s">
        <v>53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07</cp:lastModifiedBy>
  <dcterms:created xsi:type="dcterms:W3CDTF">2008-06-05T12:20:35Z</dcterms:created>
  <dcterms:modified xsi:type="dcterms:W3CDTF">2024-02-25T02:51:43Z</dcterms:modified>
</cp:coreProperties>
</file>