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E6E9FB12-525C-4E86-A6AB-49624D403FE8}" xr6:coauthVersionLast="47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11" i="1" s="1"/>
  <c r="H3" i="1"/>
  <c r="H10" i="1"/>
  <c r="H6" i="1"/>
  <c r="J6" i="1" s="1"/>
  <c r="H9" i="1"/>
  <c r="J9" i="1" s="1"/>
  <c r="H4" i="1"/>
  <c r="H8" i="1"/>
  <c r="H2" i="1"/>
  <c r="J2" i="1" s="1"/>
  <c r="H7" i="1"/>
  <c r="J7" i="1" s="1"/>
  <c r="H5" i="1"/>
  <c r="J5" i="1" s="1"/>
  <c r="H16" i="1"/>
  <c r="H15" i="1"/>
  <c r="H14" i="1"/>
  <c r="J3" i="1"/>
  <c r="J4" i="1"/>
  <c r="J10" i="1"/>
  <c r="J8" i="1"/>
  <c r="I5" i="1"/>
  <c r="I4" i="1"/>
  <c r="F11" i="1"/>
  <c r="F3" i="1"/>
  <c r="F10" i="1"/>
  <c r="F6" i="1"/>
  <c r="F9" i="1"/>
  <c r="F4" i="1"/>
  <c r="F8" i="1"/>
  <c r="F2" i="1"/>
  <c r="F7" i="1"/>
  <c r="F5" i="1"/>
  <c r="I11" i="1"/>
  <c r="I3" i="1"/>
  <c r="I10" i="1"/>
  <c r="I6" i="1"/>
  <c r="I9" i="1"/>
  <c r="I8" i="1"/>
  <c r="I2" i="1"/>
  <c r="I7" i="1"/>
  <c r="E5" i="1"/>
  <c r="E11" i="1"/>
  <c r="E3" i="1"/>
  <c r="E10" i="1"/>
  <c r="E6" i="1"/>
  <c r="E9" i="1"/>
  <c r="E4" i="1"/>
  <c r="E8" i="1"/>
  <c r="E2" i="1"/>
  <c r="E7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<sst xmlns="http://schemas.openxmlformats.org/spreadsheetml/2006/main" count="60" uniqueCount="34">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</sst>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zoomScale="150" zoomScaleNormal="150" workbookViewId="0">
      <selection activeCell="H2" sqref="H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  <col min="11" max="11" width="20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12</v>
      </c>
      <c r="B2" s="1" t="s">
        <v>32</v>
      </c>
      <c r="C2" s="1">
        <v>1</v>
      </c>
      <c r="D2" s="2">
        <v>45222</v>
      </c>
      <c r="E2" s="1" t="str">
        <f>IF(B2="J","Janome","Sinco")</f>
        <v>Sinco</v>
      </c>
      <c r="F2" s="1" t="str">
        <f>HLOOKUP(A2,$A$13:$E$14,2,0)&amp;" - Loại "&amp;C2</f>
        <v>Máy may đa năng - Loại 1</v>
      </c>
      <c r="G2" s="1">
        <v>456</v>
      </c>
      <c r="H2" s="1">
        <f>HLOOKUP(A2,$A$13:$E$18,IF(B2="J",IF(C2=1,3,4),IF(C2=1,5,6)),0)</f>
        <v>12</v>
      </c>
      <c r="I2" s="1" t="str">
        <f>IF(AND(MOD(MONTH(D2),2)&lt;&gt;0,G2&gt;=90),"Có khuyến mãi","")</f>
        <v/>
      </c>
      <c r="J2" s="1">
        <f>IF(AND(MOD(MONTH(D2),2)&lt;&gt;0,G2&gt;=90),98.5%,100%)*G2*H2</f>
        <v>5472</v>
      </c>
    </row>
    <row r="3" spans="1:10" x14ac:dyDescent="0.25">
      <c r="A3" s="1" t="s">
        <v>12</v>
      </c>
      <c r="B3" s="1" t="s">
        <v>32</v>
      </c>
      <c r="C3" s="1">
        <v>1</v>
      </c>
      <c r="D3" s="2">
        <v>45039</v>
      </c>
      <c r="E3" s="1" t="str">
        <f>IF(B3="J","Janome","Sinco")</f>
        <v>Sinco</v>
      </c>
      <c r="F3" s="1" t="str">
        <f>HLOOKUP(A3,$A$13:$E$14,2,0)&amp;" - Loại "&amp;C3</f>
        <v>Máy may đa năng - Loại 1</v>
      </c>
      <c r="G3" s="1">
        <v>98</v>
      </c>
      <c r="H3" s="1">
        <f>HLOOKUP(A3,$A$13:$E$18,IF(B3="J",IF(C3=1,3,4),IF(C3=1,5,6)),0)</f>
        <v>12</v>
      </c>
      <c r="I3" s="1" t="str">
        <f>IF(AND(MOD(MONTH(D3),2)&lt;&gt;0,G3&gt;=90),"Có khuyến mãi","")</f>
        <v/>
      </c>
      <c r="J3" s="1">
        <f>IF(AND(MOD(MONTH(D3),2)&lt;&gt;0,G3&gt;=90),98.5%,100%)*G3*H3</f>
        <v>1176</v>
      </c>
    </row>
    <row r="4" spans="1:10" x14ac:dyDescent="0.25">
      <c r="A4" s="1" t="s">
        <v>10</v>
      </c>
      <c r="B4" s="1" t="s">
        <v>32</v>
      </c>
      <c r="C4" s="1">
        <v>1</v>
      </c>
      <c r="D4" s="2">
        <v>45118</v>
      </c>
      <c r="E4" s="1" t="str">
        <f>IF(B4="J","Janome","Sinco")</f>
        <v>Sinco</v>
      </c>
      <c r="F4" s="1" t="str">
        <f>HLOOKUP(A4,$A$13:$E$14,2,0)&amp;" - Loại "&amp;C4</f>
        <v>Máy may 2 mũi - Loại 1</v>
      </c>
      <c r="G4" s="1">
        <v>100</v>
      </c>
      <c r="H4" s="1">
        <f>HLOOKUP(A4,$A$13:$E$18,IF(B4="J",IF(C4=1,3,4),IF(C4=1,5,6)),0)</f>
        <v>9.5</v>
      </c>
      <c r="I4" s="1" t="str">
        <f>IF(AND(MOD(MONTH(D4),2)&lt;&gt;0,G4&gt;=90),"Có khuyến mãi","")</f>
        <v>Có khuyến mãi</v>
      </c>
      <c r="J4" s="1">
        <f>IF(AND(MOD(MONTH(D4),2)&lt;&gt;0,G4&gt;=90),98.5%,100%)*G4*H4</f>
        <v>935.75</v>
      </c>
    </row>
    <row r="5" spans="1:10" x14ac:dyDescent="0.25">
      <c r="A5" s="1" t="s">
        <v>10</v>
      </c>
      <c r="B5" s="1" t="s">
        <v>31</v>
      </c>
      <c r="C5" s="1">
        <v>1</v>
      </c>
      <c r="D5" s="2">
        <v>44967</v>
      </c>
      <c r="E5" s="1" t="str">
        <f>IF(B5="J","Janome","Sinco")</f>
        <v>Janome</v>
      </c>
      <c r="F5" s="1" t="str">
        <f>HLOOKUP(A5,$A$13:$E$14,2,0)&amp;" - Loại "&amp;C5</f>
        <v>Máy may 2 mũi - Loại 1</v>
      </c>
      <c r="G5" s="1">
        <v>80</v>
      </c>
      <c r="H5" s="1">
        <f>HLOOKUP(A5,$A$13:$E$18,IF(B5="J",IF(C5=1,3,4),IF(C5=1,5,6)),0)</f>
        <v>9.1999999999999993</v>
      </c>
      <c r="I5" s="1" t="str">
        <f>IF(AND(MOD(MONTH(D5),2)&lt;&gt;0,G5&gt;=90),"Có khuyến mãi","")</f>
        <v/>
      </c>
      <c r="J5" s="1">
        <f>IF(AND(MOD(MONTH(D5),2)&lt;&gt;0,G5&gt;=90),98.5%,100%)*G5*H5</f>
        <v>736</v>
      </c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>IF(B6="J","Janome","Sinco")</f>
        <v>Janome</v>
      </c>
      <c r="F6" s="1" t="str">
        <f>HLOOKUP(A6,$A$13:$E$14,2,0)&amp;" - Loại "&amp;C6</f>
        <v>Máy vắt sổ - Loại 1</v>
      </c>
      <c r="G6" s="1">
        <v>60</v>
      </c>
      <c r="H6" s="1">
        <f>HLOOKUP(A6,$A$13:$E$18,IF(B6="J",IF(C6=1,3,4),IF(C6=1,5,6)),0)</f>
        <v>4.7</v>
      </c>
      <c r="I6" s="1" t="str">
        <f>IF(AND(MOD(MONTH(D6),2)&lt;&gt;0,G6&gt;=90),"Có khuyến mãi","")</f>
        <v/>
      </c>
      <c r="J6" s="1">
        <f>IF(AND(MOD(MONTH(D6),2)&lt;&gt;0,G6&gt;=90),98.5%,100%)*G6*H6</f>
        <v>282</v>
      </c>
    </row>
    <row r="7" spans="1:10" x14ac:dyDescent="0.25">
      <c r="A7" s="1" t="s">
        <v>12</v>
      </c>
      <c r="B7" s="1" t="s">
        <v>31</v>
      </c>
      <c r="C7" s="1">
        <v>2</v>
      </c>
      <c r="D7" s="2">
        <v>45240</v>
      </c>
      <c r="E7" s="1" t="str">
        <f>IF(B7="J","Janome","Sinco")</f>
        <v>Janome</v>
      </c>
      <c r="F7" s="1" t="str">
        <f>HLOOKUP(A7,$A$13:$E$14,2,0)&amp;" - Loại "&amp;C7</f>
        <v>Máy may đa năng - Loại 2</v>
      </c>
      <c r="G7" s="1">
        <v>90</v>
      </c>
      <c r="H7" s="1">
        <f>HLOOKUP(A7,$A$13:$E$18,IF(B7="J",IF(C7=1,3,4),IF(C7=1,5,6)),0)</f>
        <v>12.5</v>
      </c>
      <c r="I7" s="1" t="str">
        <f>IF(AND(MOD(MONTH(D7),2)&lt;&gt;0,G7&gt;=90),"Có khuyến mãi","")</f>
        <v>Có khuyến mãi</v>
      </c>
      <c r="J7" s="1">
        <f>IF(AND(MOD(MONTH(D7),2)&lt;&gt;0,G7&gt;=90),98.5%,100%)*G7*H7</f>
        <v>1108.125</v>
      </c>
    </row>
    <row r="8" spans="1:10" x14ac:dyDescent="0.25">
      <c r="A8" s="1" t="s">
        <v>11</v>
      </c>
      <c r="B8" s="1" t="s">
        <v>32</v>
      </c>
      <c r="C8" s="1">
        <v>2</v>
      </c>
      <c r="D8" s="2">
        <v>45214</v>
      </c>
      <c r="E8" s="1" t="str">
        <f>IF(B8="J","Janome","Sinco")</f>
        <v>Sinco</v>
      </c>
      <c r="F8" s="1" t="str">
        <f>HLOOKUP(A8,$A$13:$E$14,2,0)&amp;" - Loại "&amp;C8</f>
        <v>Máy vắt sổ - Loại 2</v>
      </c>
      <c r="G8" s="1">
        <v>250</v>
      </c>
      <c r="H8" s="1">
        <f>HLOOKUP(A8,$A$13:$E$18,IF(B8="J",IF(C8=1,3,4),IF(C8=1,5,6)),0)</f>
        <v>4.4000000000000004</v>
      </c>
      <c r="I8" s="1" t="str">
        <f>IF(AND(MOD(MONTH(D8),2)&lt;&gt;0,G8&gt;=90),"Có khuyến mãi","")</f>
        <v/>
      </c>
      <c r="J8" s="1">
        <f>IF(AND(MOD(MONTH(D8),2)&lt;&gt;0,G8&gt;=90),98.5%,100%)*G8*H8</f>
        <v>1100</v>
      </c>
    </row>
    <row r="9" spans="1:10" x14ac:dyDescent="0.25">
      <c r="A9" s="1" t="s">
        <v>12</v>
      </c>
      <c r="B9" s="1" t="s">
        <v>31</v>
      </c>
      <c r="C9" s="1">
        <v>2</v>
      </c>
      <c r="D9" s="2">
        <v>45100</v>
      </c>
      <c r="E9" s="1" t="str">
        <f>IF(B9="J","Janome","Sinco")</f>
        <v>Janome</v>
      </c>
      <c r="F9" s="1" t="str">
        <f>HLOOKUP(A9,$A$13:$E$14,2,0)&amp;" - Loại "&amp;C9</f>
        <v>Máy may đa năng - Loại 2</v>
      </c>
      <c r="G9" s="1">
        <v>75</v>
      </c>
      <c r="H9" s="1">
        <f>HLOOKUP(A9,$A$13:$E$18,IF(B9="J",IF(C9=1,3,4),IF(C9=1,5,6)),0)</f>
        <v>12.5</v>
      </c>
      <c r="I9" s="1" t="str">
        <f>IF(AND(MOD(MONTH(D9),2)&lt;&gt;0,G9&gt;=90),"Có khuyến mãi","")</f>
        <v/>
      </c>
      <c r="J9" s="1">
        <f>IF(AND(MOD(MONTH(D9),2)&lt;&gt;0,G9&gt;=90),98.5%,100%)*G9*H9</f>
        <v>937.5</v>
      </c>
    </row>
    <row r="10" spans="1:10" x14ac:dyDescent="0.25">
      <c r="A10" s="1" t="s">
        <v>10</v>
      </c>
      <c r="B10" s="1" t="s">
        <v>32</v>
      </c>
      <c r="C10" s="1">
        <v>2</v>
      </c>
      <c r="D10" s="2">
        <v>45056</v>
      </c>
      <c r="E10" s="1" t="str">
        <f>IF(B10="J","Janome","Sinco")</f>
        <v>Sinco</v>
      </c>
      <c r="F10" s="1" t="str">
        <f>HLOOKUP(A10,$A$13:$E$14,2,0)&amp;" - Loại "&amp;C10</f>
        <v>Máy may 2 mũi - Loại 2</v>
      </c>
      <c r="G10" s="1">
        <v>56</v>
      </c>
      <c r="H10" s="1">
        <f>HLOOKUP(A10,$A$13:$E$18,IF(B10="J",IF(C10=1,3,4),IF(C10=1,5,6)),0)</f>
        <v>9.3000000000000007</v>
      </c>
      <c r="I10" s="1" t="str">
        <f>IF(AND(MOD(MONTH(D10),2)&lt;&gt;0,G10&gt;=90),"Có khuyến mãi","")</f>
        <v/>
      </c>
      <c r="J10" s="1">
        <f>IF(AND(MOD(MONTH(D10),2)&lt;&gt;0,G10&gt;=90),98.5%,100%)*G10*H10</f>
        <v>520.80000000000007</v>
      </c>
    </row>
    <row r="11" spans="1:10" x14ac:dyDescent="0.25">
      <c r="A11" s="1" t="s">
        <v>11</v>
      </c>
      <c r="B11" s="1" t="s">
        <v>31</v>
      </c>
      <c r="C11" s="1">
        <v>2</v>
      </c>
      <c r="D11" s="2">
        <v>44972</v>
      </c>
      <c r="E11" s="1" t="str">
        <f>IF(B11="J","Janome","Sinco")</f>
        <v>Janome</v>
      </c>
      <c r="F11" s="1" t="str">
        <f>HLOOKUP(A11,$A$13:$E$14,2,0)&amp;" - Loại "&amp;C11</f>
        <v>Máy vắt sổ - Loại 2</v>
      </c>
      <c r="G11" s="1">
        <v>45</v>
      </c>
      <c r="H11" s="1">
        <f>HLOOKUP(A11,$A$13:$E$18,IF(B11="J",IF(C11=1,3,4),IF(C11=1,5,6)),0)</f>
        <v>4</v>
      </c>
      <c r="I11" s="1" t="str">
        <f>IF(AND(MOD(MONTH(D11),2)&lt;&gt;0,G11&gt;=90),"Có khuyến mãi","")</f>
        <v/>
      </c>
      <c r="J11" s="1">
        <f>IF(AND(MOD(MONTH(D11),2)&lt;&gt;0,G11&gt;=90),98.5%,100%)*G11*H11</f>
        <v>180</v>
      </c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  <c r="I14" s="1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>
        <f>SUMIF($A$2:$A$11,"MVS",$G$2:$G$11)</f>
        <v>355</v>
      </c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>
        <f>SUMIF($A$2:$A$11,"MDN",$G$2:$G$11)</f>
        <v>719</v>
      </c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sortState xmlns:xlrd2="http://schemas.microsoft.com/office/spreadsheetml/2017/richdata2" ref="A2:J11">
    <sortCondition ref="C2:C11"/>
    <sortCondition descending="1" ref="J2:J11"/>
  </sortState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07</cp:lastModifiedBy>
  <dcterms:created xsi:type="dcterms:W3CDTF">2023-04-11T07:24:32Z</dcterms:created>
  <dcterms:modified xsi:type="dcterms:W3CDTF">2024-03-17T02:05:45Z</dcterms:modified>
</cp:coreProperties>
</file>