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6DB0499-7B84-4869-8234-DFEEE524CE43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G9" i="3" l="1"/>
  <c r="I9" i="3" s="1"/>
  <c r="G11" i="3"/>
  <c r="I11" i="3" s="1"/>
  <c r="G10" i="3"/>
  <c r="I10" i="3" s="1"/>
  <c r="G5" i="3"/>
  <c r="I5" i="3" s="1"/>
  <c r="G4" i="3"/>
  <c r="I4" i="3" s="1"/>
  <c r="G7" i="3"/>
  <c r="I7" i="3" s="1"/>
  <c r="G6" i="3"/>
  <c r="I6" i="3" s="1"/>
  <c r="G8" i="3"/>
  <c r="I8" i="3" s="1"/>
  <c r="E9" i="3"/>
  <c r="E11" i="3"/>
  <c r="E10" i="3"/>
  <c r="E5" i="3"/>
  <c r="E4" i="3"/>
  <c r="E7" i="3"/>
  <c r="E6" i="3"/>
  <c r="E8" i="3"/>
  <c r="D9" i="3"/>
  <c r="D11" i="3"/>
  <c r="D10" i="3"/>
  <c r="D5" i="3"/>
  <c r="D4" i="3"/>
  <c r="D7" i="3"/>
  <c r="D6" i="3"/>
  <c r="D8" i="3"/>
  <c r="C9" i="3"/>
  <c r="C11" i="3"/>
  <c r="C10" i="3"/>
  <c r="C5" i="3"/>
  <c r="C4" i="3"/>
  <c r="C7" i="3"/>
  <c r="C6" i="3"/>
  <c r="C8" i="3"/>
  <c r="F4" i="2"/>
  <c r="H4" i="2" s="1"/>
  <c r="F6" i="2"/>
  <c r="H6" i="2" s="1"/>
  <c r="F7" i="2"/>
  <c r="H7" i="2" s="1"/>
  <c r="F9" i="2"/>
  <c r="H9" i="2" s="1"/>
  <c r="F8" i="2"/>
  <c r="H8" i="2" s="1"/>
  <c r="F11" i="2"/>
  <c r="H11" i="2" s="1"/>
  <c r="F12" i="2"/>
  <c r="H12" i="2" s="1"/>
  <c r="F5" i="2"/>
  <c r="H5" i="2" s="1"/>
  <c r="F10" i="2"/>
  <c r="H10" i="2" s="1"/>
  <c r="I3" i="1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I7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  <family val="2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  <family val="2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  <family val="2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  <family val="2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8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8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8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  <family val="2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8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  <family val="2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<sst xmlns="http://schemas.openxmlformats.org/spreadsheetml/2006/main" count="500" uniqueCount="70">
  <si>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</si>
  <si>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</si>
  <si>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</si>
  <si>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</si>
  <si>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</si>
  <si>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</si>
  <si>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</si>
  <si>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</si>
  <si>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</si>
  <si>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</si>
  <si>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</si>
  <si>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</si>
  <si>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</si>
  <si>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</si>
  <si>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</si>
  <si>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</si>
  <si>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</si>
  <si>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</si>
  <si>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</si>
  <si>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</si>
  <si>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</si>
  <si>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</si>
  <si>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</si>
  <si>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</si>
  <si>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</si>
  <si>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</si>
  <si>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</si>
  <si>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</si>
  <si>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</si>
  <si>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</si>
  <si>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</si>
  <si>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</si>
  <si>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</si>
  <si>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</si>
  <si>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</si>
  <si>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</si>
  <si>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Tỷ giá</t>
  </si>
  <si>
    <t>Thành tiền VNĐ</t>
  </si>
  <si>
    <t>Đơn giá USD</t>
  </si>
  <si>
    <t>Ngành</t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</si>
  <si>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</si>
  <si>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</si>
  <si>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</si>
  <si>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</si>
  <si>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</si>
  <si>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</si>
  <si>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</si>
  <si>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</si>
  <si>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</si>
  <si>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</si>
  <si>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</si>
  <si>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</si>
  <si>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</si>
  <si>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</si>
  <si>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</si>
  <si>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</si>
  <si>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</si>
  <si>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</si>
  <si>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</si>
  <si>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</si>
  <si>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</si>
  <si>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</si>
  <si>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</si>
  <si>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</si>
  <si>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</si>
  <si>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</si>
  <si>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</si>
  <si>
    <t>_ Kẻ khung toàn bảng tính (dòng 2 -&gt; dòng 12)</t>
  </si>
  <si>
    <t>Mãsố</t>
  </si>
  <si>
    <t>PELN20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</si>
</sst>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b/>
      <sz val="10"/>
      <color indexed="53"/>
      <name val="Arial"/>
      <family val="2"/>
    </font>
    <font>
      <b/>
      <sz val="10"/>
      <color indexed="19"/>
      <name val="Arial"/>
      <family val="2"/>
    </font>
    <font>
      <b/>
      <sz val="10"/>
      <color indexed="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33">
    <xf numFmtId="0" fontId="0" fillId="0" borderId="0" xfId="0"/>
    <xf numFmtId="0" fontId="8" fillId="0" borderId="0" xfId="0" applyFont="1"/>
    <xf numFmtId="0" fontId="9" fillId="0" borderId="0" xfId="0" applyFont="1"/>
    <xf numFmtId="0" fontId="1" fillId="0" borderId="0" xfId="0" applyFont="1"/>
    <xf numFmtId="0" fontId="7" fillId="0" borderId="0" xfId="0" applyFont="1"/>
    <xf numFmtId="0" fontId="3" fillId="0" borderId="0" xfId="0" applyFont="1"/>
    <xf numFmtId="0" fontId="14" fillId="0" borderId="0" xfId="0" applyFont="1"/>
    <xf numFmtId="0" fontId="16" fillId="0" borderId="0" xfId="0" applyFont="1"/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25" fillId="0" borderId="1" xfId="0" applyFont="1" applyBorder="1"/>
    <xf numFmtId="0" fontId="12" fillId="0" borderId="1" xfId="0" applyFont="1" applyBorder="1"/>
    <xf numFmtId="0" fontId="19" fillId="0" borderId="1" xfId="0" applyFont="1" applyBorder="1"/>
    <xf numFmtId="0" fontId="14" fillId="0" borderId="0" xfId="0" applyFont="1" applyBorder="1"/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zoomScaleNormal="100" workbookViewId="0">
      <selection activeCell="I3" sqref="I3"/>
    </sheetView>
  </sheetViews>
  <sheetFormatPr defaultColWidth="9.140625" defaultRowHeight="21.95" customHeight="1" x14ac:dyDescent="0.2"/>
  <cols>
    <col min="1" max="1" width="4.28515625" style="1" customWidth="1"/>
    <col min="2" max="2" width="10.42578125" style="1" customWidth="1"/>
    <col min="3" max="3" width="13" style="1" customWidth="1"/>
    <col min="4" max="4" width="12.140625" style="1" customWidth="1"/>
    <col min="5" max="5" width="9.140625" style="1" customWidth="1"/>
    <col min="6" max="6" width="8.28515625" style="1" customWidth="1"/>
    <col min="7" max="7" width="6.85546875" style="1" customWidth="1"/>
    <col min="8" max="8" width="6.42578125" style="1" customWidth="1"/>
    <col min="9" max="9" width="9.7109375" style="1" customWidth="1"/>
    <col min="10" max="16384" width="9.140625" style="1"/>
  </cols>
  <sheetData>
    <row r="1" spans="1:256" ht="21.95" customHeight="1" x14ac:dyDescent="0.3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256" ht="21.95" customHeight="1" x14ac:dyDescent="0.2">
      <c r="A2" s="14" t="s">
        <v>1</v>
      </c>
      <c r="B2" s="16" t="s">
        <v>2</v>
      </c>
      <c r="C2" s="16" t="s">
        <v>14</v>
      </c>
      <c r="D2" s="17" t="s">
        <v>3</v>
      </c>
      <c r="E2" s="17" t="s">
        <v>39</v>
      </c>
      <c r="F2" s="17" t="s">
        <v>4</v>
      </c>
      <c r="G2" s="17" t="s">
        <v>5</v>
      </c>
      <c r="H2" s="17" t="s">
        <v>6</v>
      </c>
      <c r="I2" s="17" t="s">
        <v>61</v>
      </c>
    </row>
    <row r="3" spans="1:256" ht="21.95" customHeight="1" x14ac:dyDescent="0.2">
      <c r="A3" s="15">
        <v>3</v>
      </c>
      <c r="B3" s="9" t="s">
        <v>8</v>
      </c>
      <c r="C3" s="11" t="str">
        <f>LEFT(B3,2)</f>
        <v>CL</v>
      </c>
      <c r="D3" s="12" t="str">
        <f>"Khu Vực -" &amp; RIGHT(B3,1)</f>
        <v>Khu Vực -3</v>
      </c>
      <c r="E3" s="13" t="str">
        <f>"Ngành" &amp; MID(B3,3,1)</f>
        <v>NgànhC</v>
      </c>
      <c r="F3" s="9">
        <v>4.5</v>
      </c>
      <c r="G3" s="9">
        <v>4</v>
      </c>
      <c r="H3" s="9">
        <v>5</v>
      </c>
      <c r="I3" s="10">
        <f>SUM(F3:H3)/3</f>
        <v>4.5</v>
      </c>
    </row>
    <row r="4" spans="1:256" ht="21.95" customHeight="1" x14ac:dyDescent="0.2">
      <c r="A4" s="15">
        <v>4</v>
      </c>
      <c r="B4" s="9" t="s">
        <v>9</v>
      </c>
      <c r="C4" s="11" t="str">
        <f>LEFT(B4,2)</f>
        <v>HS</v>
      </c>
      <c r="D4" s="12" t="str">
        <f>"Khu Vực -" &amp; RIGHT(B4,1)</f>
        <v>Khu Vực -2</v>
      </c>
      <c r="E4" s="13" t="str">
        <f>"Ngành" &amp; MID(B4,3,1)</f>
        <v>NgànhB</v>
      </c>
      <c r="F4" s="9">
        <v>6</v>
      </c>
      <c r="G4" s="9">
        <v>8.5</v>
      </c>
      <c r="H4" s="9">
        <v>5.5</v>
      </c>
      <c r="I4" s="10">
        <f>SUM(F4:H4)/3</f>
        <v>6.666666666666667</v>
      </c>
    </row>
    <row r="5" spans="1:256" ht="21.95" customHeight="1" x14ac:dyDescent="0.2">
      <c r="A5" s="15">
        <v>8</v>
      </c>
      <c r="B5" s="9" t="s">
        <v>13</v>
      </c>
      <c r="C5" s="11" t="str">
        <f>LEFT(B5,2)</f>
        <v>CL</v>
      </c>
      <c r="D5" s="12" t="str">
        <f>"Khu Vực -" &amp; RIGHT(B5,1)</f>
        <v>Khu Vực -2</v>
      </c>
      <c r="E5" s="13" t="str">
        <f>"Ngành" &amp; MID(B5,3,1)</f>
        <v>NgànhC</v>
      </c>
      <c r="F5" s="9">
        <v>6.5</v>
      </c>
      <c r="G5" s="9">
        <v>5.5</v>
      </c>
      <c r="H5" s="9">
        <v>3</v>
      </c>
      <c r="I5" s="10">
        <f>SUM(F5:H5)/3</f>
        <v>5</v>
      </c>
    </row>
    <row r="6" spans="1:256" ht="21.95" customHeight="1" x14ac:dyDescent="0.2">
      <c r="A6" s="15">
        <v>6</v>
      </c>
      <c r="B6" s="9" t="s">
        <v>11</v>
      </c>
      <c r="C6" s="11" t="str">
        <f>LEFT(B6,2)</f>
        <v>BD</v>
      </c>
      <c r="D6" s="12" t="str">
        <f>"Khu Vực -" &amp; RIGHT(B6,1)</f>
        <v>Khu Vực -3</v>
      </c>
      <c r="E6" s="13" t="str">
        <f>"Ngành" &amp; MID(B6,3,1)</f>
        <v>NgànhB</v>
      </c>
      <c r="F6" s="9">
        <v>6.5</v>
      </c>
      <c r="G6" s="9">
        <v>6.5</v>
      </c>
      <c r="H6" s="9">
        <v>5.5</v>
      </c>
      <c r="I6" s="10">
        <f>SUM(F6:H6)/3</f>
        <v>6.166666666666667</v>
      </c>
    </row>
    <row r="7" spans="1:256" ht="21.95" customHeight="1" x14ac:dyDescent="0.2">
      <c r="A7" s="15">
        <v>2</v>
      </c>
      <c r="B7" s="9" t="s">
        <v>7</v>
      </c>
      <c r="C7" s="11" t="str">
        <f>LEFT(B7,2)</f>
        <v>HS</v>
      </c>
      <c r="D7" s="12" t="str">
        <f>"Khu Vực -" &amp; RIGHT(B7,1)</f>
        <v>Khu Vực -3</v>
      </c>
      <c r="E7" s="13" t="str">
        <f>"Ngành" &amp; MID(B7,3,1)</f>
        <v>NgànhA</v>
      </c>
      <c r="F7" s="9">
        <v>6.5</v>
      </c>
      <c r="G7" s="9">
        <v>7</v>
      </c>
      <c r="H7" s="9">
        <v>6.5</v>
      </c>
      <c r="I7" s="10">
        <f>SUM(F7:H7)/3</f>
        <v>6.666666666666667</v>
      </c>
    </row>
    <row r="8" spans="1:256" ht="21.95" customHeight="1" x14ac:dyDescent="0.2">
      <c r="A8" s="15">
        <v>7</v>
      </c>
      <c r="B8" s="9" t="s">
        <v>12</v>
      </c>
      <c r="C8" s="11" t="str">
        <f>LEFT(B8,2)</f>
        <v>HS</v>
      </c>
      <c r="D8" s="12" t="str">
        <f>"Khu Vực -" &amp; RIGHT(B8,1)</f>
        <v>Khu Vực -2</v>
      </c>
      <c r="E8" s="13" t="str">
        <f>"Ngành" &amp; MID(B8,3,1)</f>
        <v>NgànhA</v>
      </c>
      <c r="F8" s="9">
        <v>8</v>
      </c>
      <c r="G8" s="9">
        <v>7.5</v>
      </c>
      <c r="H8" s="9">
        <v>3</v>
      </c>
      <c r="I8" s="10">
        <f>SUM(F8:H8)/3</f>
        <v>6.166666666666667</v>
      </c>
    </row>
    <row r="9" spans="1:256" ht="21.95" customHeight="1" x14ac:dyDescent="0.2">
      <c r="A9" s="15">
        <v>5</v>
      </c>
      <c r="B9" s="9" t="s">
        <v>10</v>
      </c>
      <c r="C9" s="11" t="str">
        <f>LEFT(B9,2)</f>
        <v>CL</v>
      </c>
      <c r="D9" s="12" t="str">
        <f>"Khu Vực -" &amp; RIGHT(B9,1)</f>
        <v>Khu Vực -1</v>
      </c>
      <c r="E9" s="13" t="str">
        <f>"Ngành" &amp; MID(B9,3,1)</f>
        <v>NgànhB</v>
      </c>
      <c r="F9" s="9">
        <v>9</v>
      </c>
      <c r="G9" s="9">
        <v>5</v>
      </c>
      <c r="H9" s="9">
        <v>5.5</v>
      </c>
      <c r="I9" s="10">
        <f>SUM(F9:H9)/3</f>
        <v>6.5</v>
      </c>
    </row>
    <row r="10" spans="1:256" ht="21.95" customHeight="1" x14ac:dyDescent="0.2">
      <c r="A10" s="15">
        <v>1</v>
      </c>
      <c r="B10" s="9" t="s">
        <v>15</v>
      </c>
      <c r="C10" s="11" t="str">
        <f>LEFT(B10,2)</f>
        <v>BD</v>
      </c>
      <c r="D10" s="12" t="str">
        <f>"Khu Vực -" &amp; RIGHT(B10,1)</f>
        <v>Khu Vực -1</v>
      </c>
      <c r="E10" s="13" t="str">
        <f>"Ngành" &amp; MID(B10,3,1)</f>
        <v>NgànhA</v>
      </c>
      <c r="F10" s="9">
        <v>9</v>
      </c>
      <c r="G10" s="9">
        <v>7.5</v>
      </c>
      <c r="H10" s="9">
        <v>0</v>
      </c>
      <c r="I10" s="10">
        <f>SUM(F10:H10)/3</f>
        <v>5.5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3" t="s">
        <v>33</v>
      </c>
    </row>
    <row r="15" spans="1:256" ht="21.95" customHeight="1" x14ac:dyDescent="0.2">
      <c r="A15" s="3" t="s">
        <v>66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28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62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F15" sqref="F15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12.140625" style="1" customWidth="1"/>
    <col min="6" max="6" width="9.140625" style="1" customWidth="1"/>
    <col min="7" max="7" width="13.28515625" style="1" customWidth="1"/>
    <col min="8" max="8" width="17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29" t="s">
        <v>17</v>
      </c>
      <c r="B1" s="29"/>
      <c r="C1" s="29"/>
      <c r="D1" s="29"/>
      <c r="E1" s="29"/>
      <c r="F1" s="29"/>
      <c r="G1" s="29"/>
      <c r="H1" s="29"/>
    </row>
    <row r="2" spans="1:10" ht="20.100000000000001" customHeight="1" x14ac:dyDescent="0.35">
      <c r="A2" s="18"/>
      <c r="B2" s="18"/>
      <c r="C2" s="18"/>
      <c r="D2" s="18"/>
      <c r="E2" s="18"/>
      <c r="F2" s="19" t="s">
        <v>36</v>
      </c>
      <c r="G2" s="18">
        <v>19280</v>
      </c>
      <c r="H2" s="18"/>
    </row>
    <row r="3" spans="1:10" ht="40.5" customHeight="1" x14ac:dyDescent="0.2">
      <c r="A3" s="17" t="s">
        <v>1</v>
      </c>
      <c r="B3" s="17" t="s">
        <v>68</v>
      </c>
      <c r="C3" s="28" t="s">
        <v>49</v>
      </c>
      <c r="D3" s="28" t="s">
        <v>48</v>
      </c>
      <c r="E3" s="28" t="s">
        <v>50</v>
      </c>
      <c r="F3" s="17" t="s">
        <v>18</v>
      </c>
      <c r="G3" s="17" t="s">
        <v>38</v>
      </c>
      <c r="H3" s="17" t="s">
        <v>37</v>
      </c>
    </row>
    <row r="4" spans="1:10" ht="20.100000000000001" customHeight="1" x14ac:dyDescent="0.2">
      <c r="A4" s="9">
        <v>2</v>
      </c>
      <c r="B4" s="9" t="s">
        <v>40</v>
      </c>
      <c r="C4" s="23" t="str">
        <f>LEFT(B4,2)</f>
        <v>CO</v>
      </c>
      <c r="D4" s="24" t="str">
        <f>MID(B4,3,1)</f>
        <v>C</v>
      </c>
      <c r="E4" s="25" t="str">
        <f>MID(B4,4,1)</f>
        <v>N</v>
      </c>
      <c r="F4" s="26">
        <f>RIGHT(B4,LEN(B4)-4)*1</f>
        <v>140</v>
      </c>
      <c r="G4" s="9">
        <v>6000</v>
      </c>
      <c r="H4" s="27">
        <f>F4*G4</f>
        <v>840000</v>
      </c>
      <c r="I4" s="6"/>
      <c r="J4" s="6"/>
    </row>
    <row r="5" spans="1:10" ht="20.100000000000001" customHeight="1" x14ac:dyDescent="0.2">
      <c r="A5" s="9">
        <v>9</v>
      </c>
      <c r="B5" s="9" t="s">
        <v>47</v>
      </c>
      <c r="C5" s="23" t="str">
        <f>LEFT(B5,2)</f>
        <v>CO</v>
      </c>
      <c r="D5" s="24" t="str">
        <f>MID(B5,3,1)</f>
        <v>C</v>
      </c>
      <c r="E5" s="25" t="str">
        <f>MID(B5,4,1)</f>
        <v>N</v>
      </c>
      <c r="F5" s="26">
        <f>RIGHT(B5,LEN(B5)-4)*1</f>
        <v>150</v>
      </c>
      <c r="G5" s="9">
        <v>8000</v>
      </c>
      <c r="H5" s="27">
        <f>F5*G5</f>
        <v>1200000</v>
      </c>
    </row>
    <row r="6" spans="1:10" ht="20.100000000000001" customHeight="1" x14ac:dyDescent="0.2">
      <c r="A6" s="9">
        <v>3</v>
      </c>
      <c r="B6" s="9" t="s">
        <v>41</v>
      </c>
      <c r="C6" s="23" t="str">
        <f>LEFT(B6,2)</f>
        <v>FA</v>
      </c>
      <c r="D6" s="24" t="str">
        <f>MID(B6,3,1)</f>
        <v>C</v>
      </c>
      <c r="E6" s="25" t="str">
        <f>MID(B6,4,1)</f>
        <v>N</v>
      </c>
      <c r="F6" s="26">
        <f>RIGHT(B6,LEN(B6)-4)*1</f>
        <v>170</v>
      </c>
      <c r="G6" s="9">
        <v>7000</v>
      </c>
      <c r="H6" s="27">
        <f>F6*G6</f>
        <v>1190000</v>
      </c>
    </row>
    <row r="7" spans="1:10" ht="20.100000000000001" customHeight="1" x14ac:dyDescent="0.2">
      <c r="A7" s="9">
        <v>4</v>
      </c>
      <c r="B7" s="9" t="s">
        <v>42</v>
      </c>
      <c r="C7" s="23" t="str">
        <f>LEFT(B7,2)</f>
        <v>FA</v>
      </c>
      <c r="D7" s="24" t="str">
        <f>MID(B7,3,1)</f>
        <v>L</v>
      </c>
      <c r="E7" s="25" t="str">
        <f>MID(B7,4,1)</f>
        <v>N</v>
      </c>
      <c r="F7" s="26">
        <f>RIGHT(B7,LEN(B7)-4)*1</f>
        <v>1010</v>
      </c>
      <c r="G7" s="9">
        <v>8000</v>
      </c>
      <c r="H7" s="27">
        <f>F7*G7</f>
        <v>8080000</v>
      </c>
    </row>
    <row r="8" spans="1:10" ht="20.100000000000001" customHeight="1" x14ac:dyDescent="0.2">
      <c r="A8" s="9">
        <v>6</v>
      </c>
      <c r="B8" s="9" t="s">
        <v>44</v>
      </c>
      <c r="C8" s="23" t="str">
        <f>LEFT(B8,2)</f>
        <v>PE</v>
      </c>
      <c r="D8" s="24" t="str">
        <f>MID(B8,3,1)</f>
        <v>C</v>
      </c>
      <c r="E8" s="25" t="str">
        <f>MID(B8,4,1)</f>
        <v>N</v>
      </c>
      <c r="F8" s="26">
        <f>RIGHT(B8,LEN(B8)-4)*1</f>
        <v>280</v>
      </c>
      <c r="G8" s="9">
        <v>5000</v>
      </c>
      <c r="H8" s="27">
        <f>F8*G8</f>
        <v>1400000</v>
      </c>
    </row>
    <row r="9" spans="1:10" ht="20.100000000000001" customHeight="1" x14ac:dyDescent="0.2">
      <c r="A9" s="9">
        <v>5</v>
      </c>
      <c r="B9" s="9" t="s">
        <v>43</v>
      </c>
      <c r="C9" s="23" t="str">
        <f>LEFT(B9,2)</f>
        <v>PE</v>
      </c>
      <c r="D9" s="24" t="str">
        <f>MID(B9,3,1)</f>
        <v>C</v>
      </c>
      <c r="E9" s="25" t="str">
        <f>MID(B9,4,1)</f>
        <v>X</v>
      </c>
      <c r="F9" s="26">
        <f>RIGHT(B9,LEN(B9)-4)*1</f>
        <v>50</v>
      </c>
      <c r="G9" s="9">
        <v>9000</v>
      </c>
      <c r="H9" s="27">
        <f>F9*G9</f>
        <v>450000</v>
      </c>
    </row>
    <row r="10" spans="1:10" ht="20.100000000000001" customHeight="1" x14ac:dyDescent="0.2">
      <c r="A10" s="9">
        <v>1</v>
      </c>
      <c r="B10" s="9" t="s">
        <v>69</v>
      </c>
      <c r="C10" s="23" t="str">
        <f>LEFT(B10,2)</f>
        <v>PE</v>
      </c>
      <c r="D10" s="24" t="str">
        <f>MID(B10,3,1)</f>
        <v>L</v>
      </c>
      <c r="E10" s="25" t="str">
        <f>MID(B10,4,1)</f>
        <v>N</v>
      </c>
      <c r="F10" s="26">
        <f>RIGHT(B10,LEN(B10)-4)*1</f>
        <v>20</v>
      </c>
      <c r="G10" s="9">
        <v>5000</v>
      </c>
      <c r="H10" s="27">
        <f>F10*G10</f>
        <v>100000</v>
      </c>
    </row>
    <row r="11" spans="1:10" ht="20.100000000000001" customHeight="1" x14ac:dyDescent="0.2">
      <c r="A11" s="9">
        <v>7</v>
      </c>
      <c r="B11" s="9" t="s">
        <v>45</v>
      </c>
      <c r="C11" s="23" t="str">
        <f>LEFT(B11,2)</f>
        <v>SP</v>
      </c>
      <c r="D11" s="24" t="str">
        <f>MID(B11,3,1)</f>
        <v>L</v>
      </c>
      <c r="E11" s="25" t="str">
        <f>MID(B11,4,1)</f>
        <v>N</v>
      </c>
      <c r="F11" s="26">
        <f>RIGHT(B11,LEN(B11)-4)*1</f>
        <v>1325</v>
      </c>
      <c r="G11" s="9">
        <v>6000</v>
      </c>
      <c r="H11" s="27">
        <f>F11*G11</f>
        <v>7950000</v>
      </c>
    </row>
    <row r="12" spans="1:10" ht="20.100000000000001" customHeight="1" x14ac:dyDescent="0.2">
      <c r="A12" s="9">
        <v>8</v>
      </c>
      <c r="B12" s="9" t="s">
        <v>46</v>
      </c>
      <c r="C12" s="23" t="str">
        <f>LEFT(B12,2)</f>
        <v>SP</v>
      </c>
      <c r="D12" s="24" t="str">
        <f>MID(B12,3,1)</f>
        <v>L</v>
      </c>
      <c r="E12" s="25" t="str">
        <f>MID(B12,4,1)</f>
        <v>X</v>
      </c>
      <c r="F12" s="26">
        <f>RIGHT(B12,LEN(B12)-4)*1</f>
        <v>90</v>
      </c>
      <c r="G12" s="9">
        <v>7000</v>
      </c>
      <c r="H12" s="27">
        <f>F12*G12</f>
        <v>630000</v>
      </c>
    </row>
    <row r="13" spans="1:10" ht="20.100000000000001" customHeight="1" x14ac:dyDescent="0.2">
      <c r="A13" s="5" t="s">
        <v>25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32</v>
      </c>
    </row>
    <row r="16" spans="1:10" ht="20.100000000000001" customHeight="1" x14ac:dyDescent="0.2">
      <c r="A16" s="3" t="s">
        <v>67</v>
      </c>
    </row>
    <row r="17" spans="1:1" ht="20.100000000000001" customHeight="1" x14ac:dyDescent="0.2">
      <c r="A17" s="1" t="s">
        <v>28</v>
      </c>
    </row>
    <row r="18" spans="1:1" ht="20.100000000000001" customHeight="1" x14ac:dyDescent="0.2">
      <c r="A18" s="4" t="s">
        <v>65</v>
      </c>
    </row>
    <row r="19" spans="1:1" ht="20.100000000000001" customHeight="1" x14ac:dyDescent="0.2">
      <c r="A19" s="1" t="s">
        <v>63</v>
      </c>
    </row>
  </sheetData>
  <sortState xmlns:xlrd2="http://schemas.microsoft.com/office/spreadsheetml/2017/richdata2" ref="A4:H12">
    <sortCondition ref="B4:B12"/>
    <sortCondition descending="1" ref="G4:G12"/>
  </sortState>
  <mergeCells count="1">
    <mergeCell ref="A1:H1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zoomScale="115" workbookViewId="0">
      <selection activeCell="L11" sqref="L11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3" style="1" customWidth="1"/>
    <col min="5" max="5" width="9.140625" style="1" customWidth="1"/>
    <col min="6" max="6" width="10.7109375" style="1" customWidth="1"/>
    <col min="7" max="7" width="9.140625" style="1" customWidth="1"/>
    <col min="8" max="8" width="12.140625" style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30" t="s">
        <v>19</v>
      </c>
      <c r="B1" s="30"/>
      <c r="C1" s="30"/>
      <c r="D1" s="30"/>
      <c r="E1" s="30"/>
      <c r="F1" s="30"/>
      <c r="G1" s="30"/>
      <c r="H1" s="30"/>
      <c r="I1" s="30"/>
    </row>
    <row r="2" spans="1:9" ht="20.100000000000001" customHeight="1" x14ac:dyDescent="0.35">
      <c r="A2" s="20"/>
      <c r="B2" s="20"/>
      <c r="C2" s="20"/>
      <c r="D2" s="20"/>
      <c r="E2" s="20"/>
      <c r="F2" s="20"/>
      <c r="G2" s="21" t="s">
        <v>36</v>
      </c>
      <c r="H2" s="21">
        <v>19530</v>
      </c>
      <c r="I2" s="20"/>
    </row>
    <row r="3" spans="1:9" ht="26.25" customHeight="1" x14ac:dyDescent="0.2">
      <c r="A3" s="32" t="s">
        <v>1</v>
      </c>
      <c r="B3" s="32" t="s">
        <v>20</v>
      </c>
      <c r="C3" s="32" t="s">
        <v>22</v>
      </c>
      <c r="D3" s="32" t="s">
        <v>64</v>
      </c>
      <c r="E3" s="32" t="s">
        <v>23</v>
      </c>
      <c r="F3" s="32" t="s">
        <v>21</v>
      </c>
      <c r="G3" s="32" t="s">
        <v>18</v>
      </c>
      <c r="H3" s="32" t="s">
        <v>38</v>
      </c>
      <c r="I3" s="32" t="s">
        <v>37</v>
      </c>
    </row>
    <row r="4" spans="1:9" ht="20.100000000000001" customHeight="1" x14ac:dyDescent="0.2">
      <c r="A4" s="9">
        <v>6</v>
      </c>
      <c r="B4" s="9" t="s">
        <v>55</v>
      </c>
      <c r="C4" s="11" t="str">
        <f>LEFT(B4,1)</f>
        <v>T</v>
      </c>
      <c r="D4" s="13" t="str">
        <f>MID(B4,2,1)</f>
        <v>N</v>
      </c>
      <c r="E4" s="12" t="str">
        <f>MID(B4,3,3)</f>
        <v>CPD</v>
      </c>
      <c r="F4" s="31">
        <v>39828</v>
      </c>
      <c r="G4" s="9">
        <f>RIGHT(B4,LEN(B4)-5)*1</f>
        <v>500</v>
      </c>
      <c r="H4" s="9">
        <v>2500</v>
      </c>
      <c r="I4" s="27">
        <f>G4*H4*$H$2</f>
        <v>24412500000</v>
      </c>
    </row>
    <row r="5" spans="1:9" ht="20.100000000000001" customHeight="1" x14ac:dyDescent="0.2">
      <c r="A5" s="9">
        <v>5</v>
      </c>
      <c r="B5" s="9" t="s">
        <v>54</v>
      </c>
      <c r="C5" s="11" t="str">
        <f>LEFT(B5,1)</f>
        <v>N</v>
      </c>
      <c r="D5" s="13" t="str">
        <f>MID(B5,2,1)</f>
        <v>X</v>
      </c>
      <c r="E5" s="12" t="str">
        <f>MID(B5,3,3)</f>
        <v>SCS</v>
      </c>
      <c r="F5" s="31">
        <v>39869</v>
      </c>
      <c r="G5" s="9">
        <f>RIGHT(B5,LEN(B5)-5)*1</f>
        <v>300</v>
      </c>
      <c r="H5" s="9">
        <v>1500</v>
      </c>
      <c r="I5" s="27">
        <f>G5*H5*$H$2</f>
        <v>8788500000</v>
      </c>
    </row>
    <row r="6" spans="1:9" ht="20.100000000000001" customHeight="1" x14ac:dyDescent="0.2">
      <c r="A6" s="9">
        <v>8</v>
      </c>
      <c r="B6" s="9" t="s">
        <v>57</v>
      </c>
      <c r="C6" s="11" t="str">
        <f>LEFT(B6,1)</f>
        <v>N</v>
      </c>
      <c r="D6" s="13" t="str">
        <f>MID(B6,2,1)</f>
        <v>N</v>
      </c>
      <c r="E6" s="12" t="str">
        <f>MID(B6,3,3)</f>
        <v>MGI</v>
      </c>
      <c r="F6" s="31">
        <v>39874</v>
      </c>
      <c r="G6" s="9">
        <f>RIGHT(B6,LEN(B6)-5)*1</f>
        <v>320</v>
      </c>
      <c r="H6" s="9">
        <v>4500</v>
      </c>
      <c r="I6" s="27">
        <f>G6*H6*$H$2</f>
        <v>28123200000</v>
      </c>
    </row>
    <row r="7" spans="1:9" ht="20.100000000000001" customHeight="1" x14ac:dyDescent="0.2">
      <c r="A7" s="9">
        <v>7</v>
      </c>
      <c r="B7" s="9" t="s">
        <v>56</v>
      </c>
      <c r="C7" s="11" t="str">
        <f>LEFT(B7,1)</f>
        <v>P</v>
      </c>
      <c r="D7" s="13" t="str">
        <f>MID(B7,2,1)</f>
        <v>X</v>
      </c>
      <c r="E7" s="12" t="str">
        <f>MID(B7,3,3)</f>
        <v>TIV</v>
      </c>
      <c r="F7" s="31">
        <v>39887</v>
      </c>
      <c r="G7" s="9">
        <f>RIGHT(B7,LEN(B7)-5)*1</f>
        <v>450</v>
      </c>
      <c r="H7" s="9">
        <v>3500</v>
      </c>
      <c r="I7" s="27">
        <f>G7*H7*$H$2</f>
        <v>30759750000</v>
      </c>
    </row>
    <row r="8" spans="1:9" ht="20.100000000000001" customHeight="1" x14ac:dyDescent="0.2">
      <c r="A8" s="9">
        <v>1</v>
      </c>
      <c r="B8" s="11" t="s">
        <v>58</v>
      </c>
      <c r="C8" s="11" t="str">
        <f>LEFT(B8,1)</f>
        <v>B</v>
      </c>
      <c r="D8" s="13" t="str">
        <f>MID(B8,2,1)</f>
        <v>X</v>
      </c>
      <c r="E8" s="12" t="str">
        <f>MID(B8,3,3)</f>
        <v>CPD</v>
      </c>
      <c r="F8" s="31">
        <v>40076</v>
      </c>
      <c r="G8" s="9">
        <f>RIGHT(B8,LEN(B8)-5)*1</f>
        <v>100</v>
      </c>
      <c r="H8" s="9">
        <v>1000</v>
      </c>
      <c r="I8" s="27">
        <f>G8*H8*$H$2</f>
        <v>1953000000</v>
      </c>
    </row>
    <row r="9" spans="1:9" ht="20.100000000000001" customHeight="1" x14ac:dyDescent="0.2">
      <c r="A9" s="9">
        <v>2</v>
      </c>
      <c r="B9" s="9" t="s">
        <v>51</v>
      </c>
      <c r="C9" s="11" t="str">
        <f>LEFT(B9,1)</f>
        <v>N</v>
      </c>
      <c r="D9" s="13" t="str">
        <f>MID(B9,2,1)</f>
        <v>X</v>
      </c>
      <c r="E9" s="12" t="str">
        <f>MID(B9,3,3)</f>
        <v>MGI</v>
      </c>
      <c r="F9" s="31">
        <v>40112</v>
      </c>
      <c r="G9" s="9">
        <f>RIGHT(B9,LEN(B9)-5)*1</f>
        <v>50</v>
      </c>
      <c r="H9" s="9">
        <v>2000</v>
      </c>
      <c r="I9" s="27">
        <f>G9*H9*$H$2</f>
        <v>1953000000</v>
      </c>
    </row>
    <row r="10" spans="1:9" ht="20.100000000000001" customHeight="1" x14ac:dyDescent="0.2">
      <c r="A10" s="9">
        <v>4</v>
      </c>
      <c r="B10" s="9" t="s">
        <v>53</v>
      </c>
      <c r="C10" s="11" t="str">
        <f>LEFT(B10,1)</f>
        <v>T</v>
      </c>
      <c r="D10" s="13" t="str">
        <f>MID(B10,2,1)</f>
        <v>N</v>
      </c>
      <c r="E10" s="12" t="str">
        <f>MID(B10,3,3)</f>
        <v>MGI</v>
      </c>
      <c r="F10" s="31">
        <v>40142</v>
      </c>
      <c r="G10" s="9">
        <f>RIGHT(B10,LEN(B10)-5)*1</f>
        <v>30</v>
      </c>
      <c r="H10" s="9">
        <v>4000</v>
      </c>
      <c r="I10" s="27">
        <f>G10*H10*$H$2</f>
        <v>2343600000</v>
      </c>
    </row>
    <row r="11" spans="1:9" ht="20.100000000000001" customHeight="1" x14ac:dyDescent="0.2">
      <c r="A11" s="9">
        <v>3</v>
      </c>
      <c r="B11" s="9" t="s">
        <v>52</v>
      </c>
      <c r="C11" s="11" t="str">
        <f>LEFT(B11,1)</f>
        <v>P</v>
      </c>
      <c r="D11" s="13" t="str">
        <f>MID(B11,2,1)</f>
        <v>N</v>
      </c>
      <c r="E11" s="12" t="str">
        <f>MID(B11,3,3)</f>
        <v>TIV</v>
      </c>
      <c r="F11" s="31">
        <v>40142</v>
      </c>
      <c r="G11" s="9">
        <f>RIGHT(B11,LEN(B11)-5)*1</f>
        <v>65</v>
      </c>
      <c r="H11" s="9">
        <v>3000</v>
      </c>
      <c r="I11" s="27">
        <f>G11*H11*$H$2</f>
        <v>3808350000</v>
      </c>
    </row>
    <row r="12" spans="1:9" ht="20.100000000000001" customHeight="1" x14ac:dyDescent="0.2">
      <c r="G12" s="7" t="s">
        <v>16</v>
      </c>
      <c r="I12" s="22"/>
    </row>
    <row r="14" spans="1:9" ht="20.100000000000001" customHeight="1" x14ac:dyDescent="0.2">
      <c r="A14" s="5" t="s">
        <v>25</v>
      </c>
    </row>
    <row r="15" spans="1:9" ht="20.100000000000001" customHeight="1" x14ac:dyDescent="0.2">
      <c r="A15" s="1" t="s">
        <v>34</v>
      </c>
    </row>
    <row r="16" spans="1:9" ht="20.100000000000001" customHeight="1" x14ac:dyDescent="0.2">
      <c r="A16" s="1" t="s">
        <v>26</v>
      </c>
    </row>
    <row r="17" spans="1:5" ht="20.100000000000001" customHeight="1" x14ac:dyDescent="0.2">
      <c r="A17" s="1" t="s">
        <v>59</v>
      </c>
    </row>
    <row r="18" spans="1:5" ht="20.100000000000001" customHeight="1" x14ac:dyDescent="0.2">
      <c r="A18" s="1" t="s">
        <v>29</v>
      </c>
    </row>
    <row r="19" spans="1:5" ht="20.100000000000001" customHeight="1" x14ac:dyDescent="0.2">
      <c r="A19" s="3" t="s">
        <v>35</v>
      </c>
      <c r="B19" s="2"/>
      <c r="C19" s="2"/>
      <c r="D19" s="2"/>
      <c r="E19" s="2"/>
    </row>
    <row r="20" spans="1:5" ht="20.100000000000001" customHeight="1" x14ac:dyDescent="0.2">
      <c r="A20" s="1" t="s">
        <v>31</v>
      </c>
      <c r="B20" s="2"/>
      <c r="C20" s="2"/>
      <c r="D20" s="2"/>
      <c r="E20" s="2"/>
    </row>
    <row r="21" spans="1:5" ht="20.100000000000001" customHeight="1" x14ac:dyDescent="0.2">
      <c r="A21" s="3" t="s">
        <v>60</v>
      </c>
    </row>
  </sheetData>
  <sortState xmlns:xlrd2="http://schemas.microsoft.com/office/spreadsheetml/2017/richdata2" ref="A4:I11">
    <sortCondition ref="F4:F11"/>
    <sortCondition ref="I4:I11"/>
  </sortState>
  <mergeCells count="1">
    <mergeCell ref="A1:I1"/>
  </mergeCells>
  <phoneticPr fontId="1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2024-02-04T11:30:58Z</dcterms:modified>
</cp:coreProperties>
</file>