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-105" windowWidth="23250" windowHeight="12570" activeTab="2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I11" i="6" l="1"/>
  <c r="H11" i="6"/>
  <c r="G11" i="6"/>
  <c r="E23" i="6"/>
  <c r="E22" i="6"/>
  <c r="E21" i="6"/>
  <c r="E20" i="6"/>
  <c r="E19" i="6"/>
  <c r="E18" i="6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G4" i="4"/>
  <c r="G5" i="4"/>
  <c r="G6" i="4"/>
  <c r="G7" i="4"/>
  <c r="G8" i="4"/>
  <c r="G9" i="4"/>
  <c r="G3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<sst xmlns="http://schemas.openxmlformats.org/spreadsheetml/2006/main" count="110" uniqueCount="87">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</sst>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"/>
    <numFmt numFmtId="165" formatCode="#,##0\ &quot;đồng&quot;"/>
    <numFmt numFmtId="166" formatCode="#,##0\ &quot;ĐỒNG&quot;"/>
    <numFmt numFmtId="167" formatCode="General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6" fontId="22" fillId="0" borderId="2" xfId="0" applyNumberFormat="1" applyFont="1" applyBorder="1" applyAlignment="1">
      <alignment horizontal="center"/>
    </xf>
    <xf numFmtId="166" fontId="22" fillId="0" borderId="2" xfId="0" applyNumberFormat="1" applyFont="1" applyBorder="1"/>
    <xf numFmtId="167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0" fontId="7" fillId="3" borderId="4" xfId="0" applyFont="1" applyFill="1" applyBorder="1" applyAlignment="1">
      <alignment horizontal="center" vertical="center"/>
    </xf>
    <xf numFmtId="166" fontId="27" fillId="0" borderId="1" xfId="0" applyNumberFormat="1" applyFont="1" applyBorder="1"/>
    <xf numFmtId="166" fontId="25" fillId="0" borderId="1" xfId="0" applyNumberFormat="1" applyFont="1" applyBorder="1" applyAlignment="1">
      <alignment horizontal="center"/>
    </xf>
    <xf numFmtId="166" fontId="25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2" sqref="I12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6.140625" style="15" customWidth="1"/>
    <col min="8" max="8" width="20.5703125" style="15" bestFit="1" customWidth="1"/>
    <col min="9" max="9" width="22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2" t="s">
        <v>55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56</v>
      </c>
      <c r="F2" s="29">
        <v>150000</v>
      </c>
      <c r="G2" s="16"/>
      <c r="H2" s="16"/>
      <c r="I2" s="16"/>
    </row>
    <row r="3" spans="1:10" ht="25.5" x14ac:dyDescent="0.2">
      <c r="A3" s="18" t="s">
        <v>79</v>
      </c>
      <c r="B3" s="19" t="s">
        <v>57</v>
      </c>
      <c r="C3" s="19" t="s">
        <v>58</v>
      </c>
      <c r="D3" s="19" t="s">
        <v>59</v>
      </c>
      <c r="E3" s="19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80</v>
      </c>
    </row>
    <row r="4" spans="1:10" x14ac:dyDescent="0.2">
      <c r="A4" s="20">
        <v>1</v>
      </c>
      <c r="B4" s="21">
        <v>1</v>
      </c>
      <c r="C4" s="20" t="s">
        <v>46</v>
      </c>
      <c r="D4" s="22">
        <v>35530</v>
      </c>
      <c r="E4" s="22">
        <v>35550</v>
      </c>
      <c r="F4" s="30">
        <f>E4-D4+1</f>
        <v>21</v>
      </c>
      <c r="G4" s="41">
        <f>F4*$F$2</f>
        <v>3150000</v>
      </c>
      <c r="H4" s="42">
        <f>20%*G4</f>
        <v>630000</v>
      </c>
      <c r="I4" s="42">
        <f>G4+H4</f>
        <v>3780000</v>
      </c>
      <c r="J4" s="31">
        <f>RANK(I4,$I$4:$I$8,0)</f>
        <v>1</v>
      </c>
    </row>
    <row r="5" spans="1:10" x14ac:dyDescent="0.2">
      <c r="A5" s="20">
        <v>2</v>
      </c>
      <c r="B5" s="21">
        <v>2</v>
      </c>
      <c r="C5" s="20" t="s">
        <v>81</v>
      </c>
      <c r="D5" s="22">
        <v>35521</v>
      </c>
      <c r="E5" s="22">
        <v>35540</v>
      </c>
      <c r="F5" s="30">
        <f t="shared" ref="F5:F8" si="0">E5-D5+1</f>
        <v>20</v>
      </c>
      <c r="G5" s="41">
        <f t="shared" ref="G5:G8" si="1">F5*$F$2</f>
        <v>3000000</v>
      </c>
      <c r="H5" s="42">
        <f t="shared" ref="H5:H8" si="2">20%*G5</f>
        <v>600000</v>
      </c>
      <c r="I5" s="42">
        <f t="shared" ref="I5:I8" si="3">G5+H5</f>
        <v>3600000</v>
      </c>
      <c r="J5" s="31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82</v>
      </c>
      <c r="D6" s="22">
        <v>35521</v>
      </c>
      <c r="E6" s="22">
        <v>35525</v>
      </c>
      <c r="F6" s="30">
        <f t="shared" si="0"/>
        <v>5</v>
      </c>
      <c r="G6" s="41">
        <f t="shared" si="1"/>
        <v>750000</v>
      </c>
      <c r="H6" s="42">
        <f t="shared" si="2"/>
        <v>150000</v>
      </c>
      <c r="I6" s="42">
        <f t="shared" si="3"/>
        <v>900000</v>
      </c>
      <c r="J6" s="31">
        <f t="shared" si="4"/>
        <v>5</v>
      </c>
    </row>
    <row r="7" spans="1:10" x14ac:dyDescent="0.2">
      <c r="A7" s="20">
        <v>4</v>
      </c>
      <c r="B7" s="21">
        <v>4</v>
      </c>
      <c r="C7" s="20" t="s">
        <v>83</v>
      </c>
      <c r="D7" s="22">
        <v>35540</v>
      </c>
      <c r="E7" s="22">
        <v>35545</v>
      </c>
      <c r="F7" s="30">
        <f t="shared" si="0"/>
        <v>6</v>
      </c>
      <c r="G7" s="41">
        <f t="shared" si="1"/>
        <v>900000</v>
      </c>
      <c r="H7" s="42">
        <f t="shared" si="2"/>
        <v>180000</v>
      </c>
      <c r="I7" s="42">
        <f t="shared" si="3"/>
        <v>1080000</v>
      </c>
      <c r="J7" s="31">
        <f t="shared" si="4"/>
        <v>4</v>
      </c>
    </row>
    <row r="8" spans="1:10" x14ac:dyDescent="0.2">
      <c r="A8" s="20">
        <v>5</v>
      </c>
      <c r="B8" s="21">
        <v>5</v>
      </c>
      <c r="C8" s="20" t="s">
        <v>84</v>
      </c>
      <c r="D8" s="22">
        <v>35545</v>
      </c>
      <c r="E8" s="22">
        <v>35552</v>
      </c>
      <c r="F8" s="30">
        <f t="shared" si="0"/>
        <v>8</v>
      </c>
      <c r="G8" s="41">
        <f t="shared" si="1"/>
        <v>1200000</v>
      </c>
      <c r="H8" s="42">
        <f t="shared" si="2"/>
        <v>240000</v>
      </c>
      <c r="I8" s="42">
        <f t="shared" si="3"/>
        <v>1440000</v>
      </c>
      <c r="J8" s="31">
        <f t="shared" si="4"/>
        <v>3</v>
      </c>
    </row>
    <row r="10" spans="1:10" ht="15" customHeight="1" x14ac:dyDescent="0.2">
      <c r="A10" s="23" t="s">
        <v>65</v>
      </c>
      <c r="B10" s="23"/>
      <c r="C10" s="23"/>
      <c r="D10" s="23"/>
      <c r="F10" s="33" t="s">
        <v>78</v>
      </c>
      <c r="G10" s="28" t="s">
        <v>62</v>
      </c>
      <c r="H10" s="28" t="s">
        <v>63</v>
      </c>
      <c r="I10" s="28" t="s">
        <v>66</v>
      </c>
    </row>
    <row r="11" spans="1:10" ht="15" x14ac:dyDescent="0.2">
      <c r="A11" s="23" t="s">
        <v>67</v>
      </c>
      <c r="B11" s="23"/>
      <c r="C11" s="23"/>
      <c r="D11" s="23"/>
      <c r="F11" s="34"/>
      <c r="G11" s="47">
        <f>SUM(G4:G8)</f>
        <v>9000000</v>
      </c>
      <c r="H11" s="47">
        <f>SUM(H4:H8)</f>
        <v>1800000</v>
      </c>
      <c r="I11" s="48">
        <f>SUM(I4:I8)</f>
        <v>10800000</v>
      </c>
    </row>
    <row r="12" spans="1:10" x14ac:dyDescent="0.2">
      <c r="A12" s="23" t="s">
        <v>68</v>
      </c>
      <c r="B12" s="23"/>
      <c r="C12" s="23"/>
      <c r="D12" s="23"/>
    </row>
    <row r="13" spans="1:10" x14ac:dyDescent="0.2">
      <c r="A13" s="23" t="s">
        <v>69</v>
      </c>
      <c r="B13" s="23"/>
      <c r="C13" s="23"/>
      <c r="D13" s="23"/>
    </row>
    <row r="14" spans="1:10" x14ac:dyDescent="0.2">
      <c r="A14" s="23" t="s">
        <v>70</v>
      </c>
      <c r="B14" s="23"/>
      <c r="C14" s="23"/>
      <c r="D14" s="23"/>
    </row>
    <row r="15" spans="1:10" x14ac:dyDescent="0.2">
      <c r="A15" s="23" t="s">
        <v>71</v>
      </c>
      <c r="B15" s="23"/>
      <c r="C15" s="23"/>
      <c r="D15" s="23"/>
    </row>
    <row r="16" spans="1:10" x14ac:dyDescent="0.2">
      <c r="A16" s="23" t="s">
        <v>72</v>
      </c>
      <c r="B16" s="23"/>
      <c r="C16" s="23"/>
      <c r="D16" s="23"/>
    </row>
    <row r="17" spans="1:5" x14ac:dyDescent="0.2">
      <c r="A17" s="23" t="s">
        <v>73</v>
      </c>
      <c r="B17" s="23"/>
      <c r="C17" s="23"/>
      <c r="D17" s="23"/>
    </row>
    <row r="18" spans="1:5" x14ac:dyDescent="0.2">
      <c r="B18" s="25" t="s">
        <v>74</v>
      </c>
      <c r="C18" s="26"/>
      <c r="D18" s="27"/>
      <c r="E18" s="24">
        <f>COUNT(A4:A8)</f>
        <v>5</v>
      </c>
    </row>
    <row r="19" spans="1:5" x14ac:dyDescent="0.2">
      <c r="B19" s="25" t="s">
        <v>75</v>
      </c>
      <c r="C19" s="26"/>
      <c r="D19" s="27"/>
      <c r="E19" s="46">
        <f>MAX(I4:I8)</f>
        <v>3780000</v>
      </c>
    </row>
    <row r="20" spans="1:5" x14ac:dyDescent="0.2">
      <c r="B20" s="25" t="s">
        <v>76</v>
      </c>
      <c r="C20" s="26"/>
      <c r="D20" s="27"/>
      <c r="E20" s="46">
        <f>MIN(I4:I8)</f>
        <v>900000</v>
      </c>
    </row>
    <row r="21" spans="1:5" x14ac:dyDescent="0.2">
      <c r="B21" s="25" t="s">
        <v>77</v>
      </c>
      <c r="C21" s="26"/>
      <c r="D21" s="27"/>
      <c r="E21" s="46">
        <f>AVERAGE(I4:I8)</f>
        <v>2160000</v>
      </c>
    </row>
    <row r="22" spans="1:5" x14ac:dyDescent="0.2">
      <c r="B22" s="25" t="s">
        <v>85</v>
      </c>
      <c r="C22" s="26"/>
      <c r="D22" s="27"/>
      <c r="E22" s="24">
        <f>SMALL(I4:I8,2)</f>
        <v>1080000</v>
      </c>
    </row>
    <row r="23" spans="1:5" x14ac:dyDescent="0.2">
      <c r="B23" s="25" t="s">
        <v>86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G3" sqref="G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4" width="13.5703125" style="1" customWidth="1"/>
    <col min="5" max="5" width="17.85546875" style="1" customWidth="1"/>
    <col min="6" max="6" width="16.5703125" style="1" customWidth="1"/>
    <col min="7" max="16384" width="9.140625" style="1"/>
  </cols>
  <sheetData>
    <row r="1" spans="1:7" ht="23.25" x14ac:dyDescent="0.35">
      <c r="A1" s="35" t="s">
        <v>7</v>
      </c>
      <c r="B1" s="35"/>
      <c r="C1" s="35"/>
      <c r="D1" s="35"/>
      <c r="E1" s="35"/>
      <c r="F1" s="35"/>
      <c r="G1" s="35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>MID(B3,2,1)</f>
        <v>2</v>
      </c>
      <c r="E3" s="43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12</v>
      </c>
      <c r="C4" s="12" t="str">
        <f t="shared" ref="C4:C9" si="0">LEFT(B4,1)</f>
        <v>C</v>
      </c>
      <c r="D4" s="13" t="str">
        <f t="shared" ref="D4:D9" si="1">MID(B4,2,1)</f>
        <v>1</v>
      </c>
      <c r="E4" s="43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13</v>
      </c>
      <c r="C5" s="12" t="str">
        <f t="shared" si="0"/>
        <v>M</v>
      </c>
      <c r="D5" s="13" t="str">
        <f t="shared" si="1"/>
        <v>1</v>
      </c>
      <c r="E5" s="43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14</v>
      </c>
      <c r="C6" s="12" t="str">
        <f t="shared" si="0"/>
        <v>N</v>
      </c>
      <c r="D6" s="13" t="str">
        <f t="shared" si="1"/>
        <v>1</v>
      </c>
      <c r="E6" s="43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15</v>
      </c>
      <c r="C7" s="12" t="str">
        <f t="shared" si="0"/>
        <v>C</v>
      </c>
      <c r="D7" s="13" t="str">
        <f t="shared" si="1"/>
        <v>2</v>
      </c>
      <c r="E7" s="43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16</v>
      </c>
      <c r="C8" s="12" t="str">
        <f t="shared" si="0"/>
        <v>M</v>
      </c>
      <c r="D8" s="13" t="str">
        <f t="shared" si="1"/>
        <v>2</v>
      </c>
      <c r="E8" s="43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17</v>
      </c>
      <c r="C9" s="12" t="str">
        <f t="shared" si="0"/>
        <v>C</v>
      </c>
      <c r="D9" s="13" t="str">
        <f t="shared" si="1"/>
        <v>5</v>
      </c>
      <c r="E9" s="43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47</v>
      </c>
    </row>
    <row r="13" spans="1:7" x14ac:dyDescent="0.2">
      <c r="A13" s="1" t="s">
        <v>48</v>
      </c>
    </row>
    <row r="14" spans="1:7" x14ac:dyDescent="0.2">
      <c r="A14" s="1" t="s">
        <v>50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J35" sqref="J35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21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22</v>
      </c>
      <c r="C2" s="36" t="s">
        <v>23</v>
      </c>
      <c r="D2" s="36" t="s">
        <v>24</v>
      </c>
      <c r="E2" s="39" t="s">
        <v>25</v>
      </c>
      <c r="F2" s="40"/>
      <c r="G2" s="36" t="s">
        <v>28</v>
      </c>
      <c r="H2" s="45" t="s">
        <v>29</v>
      </c>
    </row>
    <row r="3" spans="1:8" x14ac:dyDescent="0.2">
      <c r="A3" s="37"/>
      <c r="B3" s="37"/>
      <c r="C3" s="37"/>
      <c r="D3" s="37"/>
      <c r="E3" s="8" t="s">
        <v>26</v>
      </c>
      <c r="F3" s="8" t="s">
        <v>27</v>
      </c>
      <c r="G3" s="37"/>
      <c r="H3" s="37"/>
    </row>
    <row r="4" spans="1:8" x14ac:dyDescent="0.2">
      <c r="A4" s="4">
        <v>1</v>
      </c>
      <c r="B4" s="2" t="s">
        <v>30</v>
      </c>
      <c r="C4" s="4" t="s">
        <v>2</v>
      </c>
      <c r="D4" s="2" t="s">
        <v>39</v>
      </c>
      <c r="E4" s="7">
        <v>0.29166666666666669</v>
      </c>
      <c r="F4" s="7">
        <v>0.42386574074074074</v>
      </c>
      <c r="G4" s="44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31</v>
      </c>
      <c r="C5" s="4" t="s">
        <v>4</v>
      </c>
      <c r="D5" s="2" t="s">
        <v>40</v>
      </c>
      <c r="E5" s="7">
        <v>0.29166666666666669</v>
      </c>
      <c r="F5" s="7">
        <v>0.42248842592592589</v>
      </c>
      <c r="G5" s="44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32</v>
      </c>
      <c r="C6" s="4" t="s">
        <v>4</v>
      </c>
      <c r="D6" s="2" t="s">
        <v>40</v>
      </c>
      <c r="E6" s="7">
        <v>0.29166666666666669</v>
      </c>
      <c r="F6" s="7">
        <v>0.43200231481481483</v>
      </c>
      <c r="G6" s="44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38</v>
      </c>
      <c r="C7" s="4" t="s">
        <v>2</v>
      </c>
      <c r="D7" s="2" t="s">
        <v>39</v>
      </c>
      <c r="E7" s="7">
        <v>0.29166666666666669</v>
      </c>
      <c r="F7" s="7">
        <v>0.41554398148148147</v>
      </c>
      <c r="G7" s="44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33</v>
      </c>
      <c r="C8" s="4" t="s">
        <v>2</v>
      </c>
      <c r="D8" s="2" t="s">
        <v>39</v>
      </c>
      <c r="E8" s="7">
        <v>0.2986111111111111</v>
      </c>
      <c r="F8" s="7">
        <v>0.41569444444444442</v>
      </c>
      <c r="G8" s="44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34</v>
      </c>
      <c r="C9" s="4" t="s">
        <v>2</v>
      </c>
      <c r="D9" s="2" t="s">
        <v>39</v>
      </c>
      <c r="E9" s="7">
        <v>0.2986111111111111</v>
      </c>
      <c r="F9" s="7">
        <v>0.4161111111111111</v>
      </c>
      <c r="G9" s="44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35</v>
      </c>
      <c r="C10" s="4" t="s">
        <v>4</v>
      </c>
      <c r="D10" s="2" t="s">
        <v>40</v>
      </c>
      <c r="E10" s="7">
        <v>0.2986111111111111</v>
      </c>
      <c r="F10" s="7">
        <v>0.4314351851851852</v>
      </c>
      <c r="G10" s="44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36</v>
      </c>
      <c r="C11" s="4" t="s">
        <v>3</v>
      </c>
      <c r="D11" s="2" t="s">
        <v>41</v>
      </c>
      <c r="E11" s="7">
        <v>0.2986111111111111</v>
      </c>
      <c r="F11" s="7">
        <v>0.42028935185185184</v>
      </c>
      <c r="G11" s="44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37</v>
      </c>
      <c r="C12" s="4" t="s">
        <v>3</v>
      </c>
      <c r="D12" s="2" t="s">
        <v>41</v>
      </c>
      <c r="E12" s="7">
        <v>0.2986111111111111</v>
      </c>
      <c r="F12" s="7">
        <v>0.41927083333333331</v>
      </c>
      <c r="G12" s="44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42</v>
      </c>
    </row>
    <row r="15" spans="1:8" x14ac:dyDescent="0.2">
      <c r="A15" s="9" t="s">
        <v>23</v>
      </c>
      <c r="B15" s="9" t="s">
        <v>24</v>
      </c>
      <c r="D15" s="9"/>
      <c r="E15" s="9" t="s">
        <v>44</v>
      </c>
    </row>
    <row r="16" spans="1:8" x14ac:dyDescent="0.2">
      <c r="A16" s="4" t="s">
        <v>2</v>
      </c>
      <c r="B16" s="2" t="s">
        <v>39</v>
      </c>
      <c r="D16" s="10" t="s">
        <v>51</v>
      </c>
      <c r="E16" s="11"/>
    </row>
    <row r="17" spans="1:5" x14ac:dyDescent="0.2">
      <c r="A17" s="4" t="s">
        <v>4</v>
      </c>
      <c r="B17" s="2" t="s">
        <v>40</v>
      </c>
      <c r="D17" s="10" t="s">
        <v>45</v>
      </c>
      <c r="E17" s="11" t="s">
        <v>5</v>
      </c>
    </row>
    <row r="18" spans="1:5" x14ac:dyDescent="0.2">
      <c r="A18" s="4" t="s">
        <v>3</v>
      </c>
      <c r="B18" s="2" t="s">
        <v>41</v>
      </c>
      <c r="D18" s="10" t="s">
        <v>43</v>
      </c>
      <c r="E18" s="11" t="s">
        <v>5</v>
      </c>
    </row>
    <row r="20" spans="1:5" x14ac:dyDescent="0.2">
      <c r="A20" s="1" t="s">
        <v>54</v>
      </c>
    </row>
    <row r="21" spans="1:5" x14ac:dyDescent="0.2">
      <c r="A21" s="1" t="s">
        <v>53</v>
      </c>
    </row>
    <row r="22" spans="1:5" x14ac:dyDescent="0.2">
      <c r="A22" s="1" t="s">
        <v>49</v>
      </c>
    </row>
    <row r="23" spans="1:5" x14ac:dyDescent="0.2">
      <c r="A23" s="1" t="s">
        <v>52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2024-02-25T11:32:13Z</dcterms:modified>
</cp:coreProperties>
</file>