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024BB8D-D9EC-49D1-A994-3C7D03BF9601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3" i="1"/>
  <c r="J3" i="1" s="1"/>
  <c r="H4" i="1"/>
  <c r="J4" i="1" s="1"/>
  <c r="H5" i="1"/>
  <c r="H6" i="1"/>
  <c r="H7" i="1"/>
  <c r="J7" i="1" s="1"/>
  <c r="H8" i="1"/>
  <c r="J8" i="1" s="1"/>
  <c r="H9" i="1"/>
  <c r="H10" i="1"/>
  <c r="H11" i="1"/>
  <c r="J11" i="1" s="1"/>
  <c r="H2" i="1"/>
  <c r="J2" i="1" s="1"/>
  <c r="J5" i="1"/>
  <c r="J6" i="1"/>
  <c r="J9" i="1"/>
  <c r="J10" i="1"/>
  <c r="I2" i="1"/>
  <c r="I3" i="1"/>
  <c r="I4" i="1"/>
  <c r="I5" i="1"/>
  <c r="I6" i="1"/>
  <c r="I7" i="1"/>
  <c r="I8" i="1"/>
  <c r="I9" i="1"/>
  <c r="I10" i="1"/>
  <c r="I1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<sst xmlns="http://schemas.openxmlformats.org/spreadsheetml/2006/main" count="60" uniqueCount="34">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</sst>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H14" sqref="H14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IF(B2="J","Janome","Sinco")</f>
        <v>Janome</v>
      </c>
      <c r="F2" s="1" t="str">
        <f>HLOOKUP(A2,$A$13:$E$18,2,0)&amp;" -Loại "&amp; C2</f>
        <v>Máy may 2 mũi -Loại 1</v>
      </c>
      <c r="G2" s="1">
        <v>80</v>
      </c>
      <c r="H2" s="1">
        <f>HLOOKUP(A2,$A$13:$E$18,IF(AND(B2="J",C2=1),3,IF(AND(B2="J",C2=2),4,IF(AND(B2="S",C2=1),5,6))),0)</f>
        <v>9.1999999999999993</v>
      </c>
      <c r="I2" s="1" t="str">
        <f>IF(AND(G2&gt;=90,MOD(MONTH(D2),2)&lt;&gt;0),"Có khuyến mãi","" )</f>
        <v/>
      </c>
      <c r="J2" s="1">
        <f>IF(I2="Có khuyến mãi",98.5%,1)*G2*H2</f>
        <v>736</v>
      </c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 t="str">
        <f t="shared" ref="F3:F11" si="1">HLOOKUP(A3,$A$13:$E$18,2,0)&amp;" -Loại "&amp; C3</f>
        <v>Máy vắt sổ -Loại 2</v>
      </c>
      <c r="G3" s="1">
        <v>45</v>
      </c>
      <c r="H3" s="1">
        <f t="shared" ref="H3:H11" si="2">HLOOKUP(A3,$A$13:$E$18,IF(AND(B3="J",C3=1),3,IF(AND(B3="J",C3=2),4,IF(AND(B3="S",C3=1),5,6))),0)</f>
        <v>4</v>
      </c>
      <c r="I3" s="1" t="str">
        <f t="shared" ref="I3:I11" si="3">IF(AND(G3&gt;=90,MOD(MONTH(D3),2)&lt;&gt;0),"Có khuyến mãi","" )</f>
        <v/>
      </c>
      <c r="J3" s="1">
        <f t="shared" ref="J3:J11" si="4">IF(I3="Có khuyến mãi",98.5%,1)*G3*H3</f>
        <v>180</v>
      </c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 t="str">
        <f t="shared" si="1"/>
        <v>Máy may đa năng -Loại 1</v>
      </c>
      <c r="G4" s="1">
        <v>98</v>
      </c>
      <c r="H4" s="1">
        <f t="shared" si="2"/>
        <v>12</v>
      </c>
      <c r="I4" s="1" t="str">
        <f t="shared" si="3"/>
        <v/>
      </c>
      <c r="J4" s="1">
        <f t="shared" si="4"/>
        <v>1176</v>
      </c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 t="str">
        <f t="shared" si="1"/>
        <v>Máy may 2 mũi -Loại 2</v>
      </c>
      <c r="G5" s="1">
        <v>56</v>
      </c>
      <c r="H5" s="1">
        <f t="shared" si="2"/>
        <v>9.3000000000000007</v>
      </c>
      <c r="I5" s="1" t="str">
        <f t="shared" si="3"/>
        <v/>
      </c>
      <c r="J5" s="1">
        <f t="shared" si="4"/>
        <v>520.80000000000007</v>
      </c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 -Loại 1</v>
      </c>
      <c r="G6" s="1">
        <v>60</v>
      </c>
      <c r="H6" s="1">
        <f t="shared" si="2"/>
        <v>4.7</v>
      </c>
      <c r="I6" s="1" t="str">
        <f t="shared" si="3"/>
        <v/>
      </c>
      <c r="J6" s="1">
        <f t="shared" si="4"/>
        <v>282</v>
      </c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 -Loại 2</v>
      </c>
      <c r="G7" s="1">
        <v>75</v>
      </c>
      <c r="H7" s="1">
        <f t="shared" si="2"/>
        <v>12.5</v>
      </c>
      <c r="I7" s="1" t="str">
        <f t="shared" si="3"/>
        <v/>
      </c>
      <c r="J7" s="1">
        <f t="shared" si="4"/>
        <v>937.5</v>
      </c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 t="str">
        <f t="shared" si="1"/>
        <v>Máy may 2 mũi -Loại 1</v>
      </c>
      <c r="G8" s="1">
        <v>100</v>
      </c>
      <c r="H8" s="1">
        <f t="shared" si="2"/>
        <v>9.5</v>
      </c>
      <c r="I8" s="1" t="str">
        <f t="shared" si="3"/>
        <v>Có khuyến mãi</v>
      </c>
      <c r="J8" s="1">
        <f t="shared" si="4"/>
        <v>935.75</v>
      </c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 t="str">
        <f t="shared" si="1"/>
        <v>Máy vắt sổ -Loại 2</v>
      </c>
      <c r="G9" s="1">
        <v>250</v>
      </c>
      <c r="H9" s="1">
        <f t="shared" si="2"/>
        <v>4.4000000000000004</v>
      </c>
      <c r="I9" s="1" t="str">
        <f t="shared" si="3"/>
        <v/>
      </c>
      <c r="J9" s="1">
        <f t="shared" si="4"/>
        <v>1100</v>
      </c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 t="str">
        <f t="shared" si="1"/>
        <v>Máy may đa năng -Loại 1</v>
      </c>
      <c r="G10" s="1">
        <v>456</v>
      </c>
      <c r="H10" s="1">
        <f t="shared" si="2"/>
        <v>12</v>
      </c>
      <c r="I10" s="1" t="str">
        <f t="shared" si="3"/>
        <v/>
      </c>
      <c r="J10" s="1">
        <f t="shared" si="4"/>
        <v>5472</v>
      </c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 -Loại 2</v>
      </c>
      <c r="G11" s="1">
        <v>90</v>
      </c>
      <c r="H11" s="1">
        <f t="shared" si="2"/>
        <v>12.5</v>
      </c>
      <c r="I11" s="1" t="str">
        <f t="shared" si="3"/>
        <v>Có khuyến mãi</v>
      </c>
      <c r="J11" s="1">
        <f t="shared" si="4"/>
        <v>1108.125</v>
      </c>
    </row>
    <row r="12" spans="1:10" x14ac:dyDescent="0.25">
      <c r="E12" s="1"/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SUMIF($A$2:$A$11,"MHM",$G$2:$G$11)</f>
        <v>236</v>
      </c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>
        <f>SUMIF($A$2:$A$11,"MVS",$G$2:$G$11)</f>
        <v>355</v>
      </c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>
        <f>SUMIF($A$2:$A$11,"MDN",$G$2:$G$11)</f>
        <v>719</v>
      </c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02</cp:lastModifiedBy>
  <dcterms:created xsi:type="dcterms:W3CDTF">2023-04-11T07:24:32Z</dcterms:created>
  <dcterms:modified xsi:type="dcterms:W3CDTF">2024-03-17T11:31:39Z</dcterms:modified>
</cp:coreProperties>
</file>