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FC7FEF39-E4E8-4EC1-8307-7FD53F757FC0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D3" i="4" l="1"/>
  <c r="D4" i="4"/>
  <c r="D6" i="4"/>
  <c r="D7" i="4"/>
  <c r="D8" i="4"/>
  <c r="D9" i="4"/>
  <c r="F4" i="4"/>
  <c r="F5" i="4"/>
  <c r="F6" i="4"/>
  <c r="F7" i="4"/>
  <c r="F8" i="4"/>
  <c r="F9" i="4"/>
  <c r="F3" i="4"/>
  <c r="E4" i="4"/>
  <c r="E5" i="4"/>
  <c r="E6" i="4"/>
  <c r="E7" i="4"/>
  <c r="E8" i="4"/>
  <c r="E9" i="4"/>
  <c r="E3" i="4"/>
  <c r="D5" i="4"/>
  <c r="C4" i="4"/>
  <c r="C5" i="4"/>
  <c r="C6" i="4"/>
  <c r="C7" i="4"/>
  <c r="C8" i="4"/>
  <c r="C9" i="4"/>
  <c r="C3" i="4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E23" i="6"/>
  <c r="E22" i="6"/>
  <c r="E21" i="6"/>
  <c r="E20" i="6"/>
  <c r="E19" i="6"/>
  <c r="I11" i="6"/>
  <c r="H11" i="6"/>
  <c r="G11" i="6"/>
  <c r="J5" i="6"/>
  <c r="J6" i="6"/>
  <c r="J7" i="6"/>
  <c r="J8" i="6"/>
  <c r="J4" i="6"/>
  <c r="I5" i="6"/>
  <c r="I6" i="6"/>
  <c r="I7" i="6"/>
  <c r="I8" i="6"/>
  <c r="I4" i="6"/>
  <c r="H4" i="6"/>
  <c r="H5" i="6"/>
  <c r="H6" i="6"/>
  <c r="H7" i="6"/>
  <c r="H8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<sst xmlns="http://schemas.openxmlformats.org/spreadsheetml/2006/main" count="111" uniqueCount="87">
  <si>
    <t>STT</t>
  </si>
  <si>
    <t>BẢNG 1</t>
  </si>
  <si>
    <t>A</t>
  </si>
  <si>
    <t>C</t>
  </si>
  <si>
    <t>B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</si>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</sst>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\ &quot;đồng&quot;"/>
    <numFmt numFmtId="167" formatCode="#,##0&quot;do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/>
    </xf>
    <xf numFmtId="167" fontId="22" fillId="0" borderId="2" xfId="0" applyNumberFormat="1" applyFont="1" applyBorder="1"/>
    <xf numFmtId="167" fontId="25" fillId="0" borderId="1" xfId="0" applyNumberFormat="1" applyFont="1" applyBorder="1" applyAlignment="1">
      <alignment horizontal="center"/>
    </xf>
    <xf numFmtId="167" fontId="25" fillId="0" borderId="1" xfId="0" applyNumberFormat="1" applyFont="1" applyBorder="1"/>
    <xf numFmtId="167" fontId="27" fillId="0" borderId="1" xfId="0" applyNumberFormat="1" applyFont="1" applyBorder="1"/>
    <xf numFmtId="21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4" sqref="E2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8.7109375" style="15" bestFit="1" customWidth="1"/>
    <col min="9" max="9" width="20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3" t="s">
        <v>55</v>
      </c>
      <c r="B1" s="33"/>
      <c r="C1" s="33"/>
      <c r="D1" s="33"/>
      <c r="E1" s="33"/>
      <c r="F1" s="33"/>
      <c r="G1" s="33"/>
      <c r="H1" s="33"/>
      <c r="I1" s="33"/>
    </row>
    <row r="2" spans="1:10" ht="22.5" x14ac:dyDescent="0.3">
      <c r="A2" s="16"/>
      <c r="B2" s="16"/>
      <c r="C2" s="16"/>
      <c r="D2" s="16"/>
      <c r="E2" s="17" t="s">
        <v>56</v>
      </c>
      <c r="F2" s="29">
        <v>150000</v>
      </c>
      <c r="G2" s="16"/>
      <c r="H2" s="16"/>
      <c r="I2" s="16"/>
    </row>
    <row r="3" spans="1:10" ht="25.5" x14ac:dyDescent="0.2">
      <c r="A3" s="18" t="s">
        <v>79</v>
      </c>
      <c r="B3" s="19" t="s">
        <v>57</v>
      </c>
      <c r="C3" s="19" t="s">
        <v>58</v>
      </c>
      <c r="D3" s="19" t="s">
        <v>59</v>
      </c>
      <c r="E3" s="19" t="s">
        <v>60</v>
      </c>
      <c r="F3" s="18" t="s">
        <v>61</v>
      </c>
      <c r="G3" s="18" t="s">
        <v>62</v>
      </c>
      <c r="H3" s="18" t="s">
        <v>63</v>
      </c>
      <c r="I3" s="18" t="s">
        <v>64</v>
      </c>
      <c r="J3" s="18" t="s">
        <v>80</v>
      </c>
    </row>
    <row r="4" spans="1:10" x14ac:dyDescent="0.2">
      <c r="A4" s="20"/>
      <c r="B4" s="21">
        <v>1</v>
      </c>
      <c r="C4" s="20" t="s">
        <v>46</v>
      </c>
      <c r="D4" s="22">
        <v>35530</v>
      </c>
      <c r="E4" s="22">
        <v>35550</v>
      </c>
      <c r="F4" s="31">
        <f>E4-D4+1</f>
        <v>21</v>
      </c>
      <c r="G4" s="42">
        <f>F4*$F$2</f>
        <v>3150000</v>
      </c>
      <c r="H4" s="43">
        <f t="shared" ref="H4:H8" si="0">20%*G4</f>
        <v>630000</v>
      </c>
      <c r="I4" s="43">
        <f>G4+H4</f>
        <v>3780000</v>
      </c>
      <c r="J4" s="32">
        <f>RANK(I4,$I$4:$I$8,0 )</f>
        <v>1</v>
      </c>
    </row>
    <row r="5" spans="1:10" x14ac:dyDescent="0.2">
      <c r="A5" s="20"/>
      <c r="B5" s="21">
        <v>2</v>
      </c>
      <c r="C5" s="20" t="s">
        <v>81</v>
      </c>
      <c r="D5" s="22">
        <v>35521</v>
      </c>
      <c r="E5" s="22">
        <v>35540</v>
      </c>
      <c r="F5" s="31">
        <f t="shared" ref="F5:F8" si="1">E5-D5+1</f>
        <v>20</v>
      </c>
      <c r="G5" s="42">
        <f t="shared" ref="G5:G8" si="2">F5*$F$2</f>
        <v>3000000</v>
      </c>
      <c r="H5" s="43">
        <f t="shared" si="0"/>
        <v>600000</v>
      </c>
      <c r="I5" s="43">
        <f t="shared" ref="I5:I8" si="3">G5+H5</f>
        <v>3600000</v>
      </c>
      <c r="J5" s="32">
        <f t="shared" ref="J5:J8" si="4">RANK(I5,$I$4:$I$8,0 )</f>
        <v>2</v>
      </c>
    </row>
    <row r="6" spans="1:10" x14ac:dyDescent="0.2">
      <c r="A6" s="20"/>
      <c r="B6" s="21">
        <v>3</v>
      </c>
      <c r="C6" s="20" t="s">
        <v>82</v>
      </c>
      <c r="D6" s="22">
        <v>35521</v>
      </c>
      <c r="E6" s="22">
        <v>35525</v>
      </c>
      <c r="F6" s="31">
        <f t="shared" si="1"/>
        <v>5</v>
      </c>
      <c r="G6" s="42">
        <f t="shared" si="2"/>
        <v>750000</v>
      </c>
      <c r="H6" s="43">
        <f t="shared" si="0"/>
        <v>150000</v>
      </c>
      <c r="I6" s="43">
        <f t="shared" si="3"/>
        <v>900000</v>
      </c>
      <c r="J6" s="32">
        <f t="shared" si="4"/>
        <v>5</v>
      </c>
    </row>
    <row r="7" spans="1:10" x14ac:dyDescent="0.2">
      <c r="A7" s="20"/>
      <c r="B7" s="21">
        <v>4</v>
      </c>
      <c r="C7" s="20" t="s">
        <v>83</v>
      </c>
      <c r="D7" s="22">
        <v>35540</v>
      </c>
      <c r="E7" s="22">
        <v>35545</v>
      </c>
      <c r="F7" s="31">
        <f t="shared" si="1"/>
        <v>6</v>
      </c>
      <c r="G7" s="42">
        <f t="shared" si="2"/>
        <v>900000</v>
      </c>
      <c r="H7" s="43">
        <f t="shared" si="0"/>
        <v>180000</v>
      </c>
      <c r="I7" s="43">
        <f t="shared" si="3"/>
        <v>1080000</v>
      </c>
      <c r="J7" s="32">
        <f t="shared" si="4"/>
        <v>4</v>
      </c>
    </row>
    <row r="8" spans="1:10" x14ac:dyDescent="0.2">
      <c r="A8" s="20"/>
      <c r="B8" s="21">
        <v>5</v>
      </c>
      <c r="C8" s="20" t="s">
        <v>84</v>
      </c>
      <c r="D8" s="22">
        <v>35545</v>
      </c>
      <c r="E8" s="22">
        <v>35552</v>
      </c>
      <c r="F8" s="31">
        <f t="shared" si="1"/>
        <v>8</v>
      </c>
      <c r="G8" s="42">
        <f t="shared" si="2"/>
        <v>1200000</v>
      </c>
      <c r="H8" s="43">
        <f t="shared" si="0"/>
        <v>240000</v>
      </c>
      <c r="I8" s="43">
        <f t="shared" si="3"/>
        <v>1440000</v>
      </c>
      <c r="J8" s="32">
        <f t="shared" si="4"/>
        <v>3</v>
      </c>
    </row>
    <row r="10" spans="1:10" ht="15" customHeight="1" x14ac:dyDescent="0.2">
      <c r="A10" s="23" t="s">
        <v>65</v>
      </c>
      <c r="B10" s="23"/>
      <c r="C10" s="23"/>
      <c r="D10" s="23"/>
      <c r="F10" s="34" t="s">
        <v>78</v>
      </c>
      <c r="G10" s="28" t="s">
        <v>62</v>
      </c>
      <c r="H10" s="28" t="s">
        <v>63</v>
      </c>
      <c r="I10" s="28" t="s">
        <v>66</v>
      </c>
    </row>
    <row r="11" spans="1:10" ht="15" x14ac:dyDescent="0.2">
      <c r="A11" s="23" t="s">
        <v>67</v>
      </c>
      <c r="B11" s="23"/>
      <c r="C11" s="23"/>
      <c r="D11" s="23"/>
      <c r="F11" s="35"/>
      <c r="G11" s="44">
        <f>SUM(G4:G8)</f>
        <v>9000000</v>
      </c>
      <c r="H11" s="44">
        <f>SUM(H4:H8)</f>
        <v>1800000</v>
      </c>
      <c r="I11" s="45">
        <f>SUM(I4:I8)</f>
        <v>10800000</v>
      </c>
    </row>
    <row r="12" spans="1:10" x14ac:dyDescent="0.2">
      <c r="A12" s="23" t="s">
        <v>68</v>
      </c>
      <c r="B12" s="23"/>
      <c r="C12" s="23"/>
      <c r="D12" s="23"/>
    </row>
    <row r="13" spans="1:10" x14ac:dyDescent="0.2">
      <c r="A13" s="23" t="s">
        <v>69</v>
      </c>
      <c r="B13" s="23"/>
      <c r="C13" s="23"/>
      <c r="D13" s="23"/>
    </row>
    <row r="14" spans="1:10" x14ac:dyDescent="0.2">
      <c r="A14" s="23" t="s">
        <v>70</v>
      </c>
      <c r="B14" s="23"/>
      <c r="C14" s="23"/>
      <c r="D14" s="23"/>
    </row>
    <row r="15" spans="1:10" x14ac:dyDescent="0.2">
      <c r="A15" s="23" t="s">
        <v>71</v>
      </c>
      <c r="B15" s="23"/>
      <c r="C15" s="23"/>
      <c r="D15" s="23"/>
    </row>
    <row r="16" spans="1:10" x14ac:dyDescent="0.2">
      <c r="A16" s="23" t="s">
        <v>72</v>
      </c>
      <c r="B16" s="23"/>
      <c r="C16" s="23"/>
      <c r="D16" s="23"/>
    </row>
    <row r="17" spans="1:5" x14ac:dyDescent="0.2">
      <c r="A17" s="23" t="s">
        <v>73</v>
      </c>
      <c r="B17" s="23"/>
      <c r="C17" s="23"/>
      <c r="D17" s="23"/>
    </row>
    <row r="18" spans="1:5" x14ac:dyDescent="0.2">
      <c r="B18" s="25" t="s">
        <v>74</v>
      </c>
      <c r="C18" s="26"/>
      <c r="D18" s="27"/>
      <c r="E18" s="24"/>
    </row>
    <row r="19" spans="1:5" x14ac:dyDescent="0.2">
      <c r="B19" s="25" t="s">
        <v>75</v>
      </c>
      <c r="C19" s="26"/>
      <c r="D19" s="27"/>
      <c r="E19" s="46">
        <f>MAX(I4:I8)</f>
        <v>3780000</v>
      </c>
    </row>
    <row r="20" spans="1:5" x14ac:dyDescent="0.2">
      <c r="B20" s="25" t="s">
        <v>76</v>
      </c>
      <c r="C20" s="26"/>
      <c r="D20" s="27"/>
      <c r="E20" s="46">
        <f>MIN(I4:I8)</f>
        <v>900000</v>
      </c>
    </row>
    <row r="21" spans="1:5" x14ac:dyDescent="0.2">
      <c r="B21" s="25" t="s">
        <v>77</v>
      </c>
      <c r="C21" s="26"/>
      <c r="D21" s="27"/>
      <c r="E21" s="46">
        <f>AVERAGE(I4:I8)</f>
        <v>2160000</v>
      </c>
    </row>
    <row r="22" spans="1:5" x14ac:dyDescent="0.2">
      <c r="B22" s="25" t="s">
        <v>85</v>
      </c>
      <c r="C22" s="26"/>
      <c r="D22" s="27"/>
      <c r="E22" s="46">
        <f>SMALL(I4:I8,2)</f>
        <v>1080000</v>
      </c>
    </row>
    <row r="23" spans="1:5" x14ac:dyDescent="0.2">
      <c r="B23" s="25" t="s">
        <v>86</v>
      </c>
      <c r="C23" s="26"/>
      <c r="D23" s="27"/>
      <c r="E23" s="46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J7" sqref="J7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6" t="s">
        <v>7</v>
      </c>
      <c r="B1" s="36"/>
      <c r="C1" s="36"/>
      <c r="D1" s="36"/>
      <c r="E1" s="36"/>
      <c r="F1" s="36"/>
      <c r="G1" s="36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tr">
        <f>LEFT(B3,1)</f>
        <v>N</v>
      </c>
      <c r="D3" s="13" t="str">
        <f t="shared" ref="D3:D9" si="0">LEFT(B3,2)</f>
        <v>N2</v>
      </c>
      <c r="E3" s="30">
        <f>RIGHT(B3,LEN(B3)-2)*1</f>
        <v>1250</v>
      </c>
      <c r="F3" s="14">
        <f>INT(E3/20)</f>
        <v>62</v>
      </c>
      <c r="G3" s="14"/>
    </row>
    <row r="4" spans="1:7" x14ac:dyDescent="0.2">
      <c r="A4" s="4">
        <v>2</v>
      </c>
      <c r="B4" s="2" t="s">
        <v>12</v>
      </c>
      <c r="C4" s="12" t="str">
        <f t="shared" ref="C4:C9" si="1">LEFT(B4,1)</f>
        <v>C</v>
      </c>
      <c r="D4" s="13" t="str">
        <f t="shared" si="0"/>
        <v>C1</v>
      </c>
      <c r="E4" s="30">
        <f t="shared" ref="E4:E9" si="2">RIGHT(B4,LEN(B4)-2)*1</f>
        <v>810</v>
      </c>
      <c r="F4" s="14">
        <f t="shared" ref="F4:F9" si="3">INT(E4/20)</f>
        <v>40</v>
      </c>
      <c r="G4" s="2"/>
    </row>
    <row r="5" spans="1:7" x14ac:dyDescent="0.2">
      <c r="A5" s="4">
        <v>3</v>
      </c>
      <c r="B5" s="2" t="s">
        <v>13</v>
      </c>
      <c r="C5" s="12" t="str">
        <f t="shared" si="1"/>
        <v>M</v>
      </c>
      <c r="D5" s="13" t="str">
        <f t="shared" si="0"/>
        <v>M1</v>
      </c>
      <c r="E5" s="30">
        <f t="shared" si="2"/>
        <v>1680</v>
      </c>
      <c r="F5" s="14">
        <f t="shared" si="3"/>
        <v>84</v>
      </c>
      <c r="G5" s="2"/>
    </row>
    <row r="6" spans="1:7" x14ac:dyDescent="0.2">
      <c r="A6" s="4">
        <v>4</v>
      </c>
      <c r="B6" s="2" t="s">
        <v>14</v>
      </c>
      <c r="C6" s="12" t="str">
        <f t="shared" si="1"/>
        <v>N</v>
      </c>
      <c r="D6" s="13" t="str">
        <f t="shared" si="0"/>
        <v>N1</v>
      </c>
      <c r="E6" s="30">
        <f t="shared" si="2"/>
        <v>1500</v>
      </c>
      <c r="F6" s="14">
        <f t="shared" si="3"/>
        <v>75</v>
      </c>
      <c r="G6" s="2"/>
    </row>
    <row r="7" spans="1:7" x14ac:dyDescent="0.2">
      <c r="A7" s="4">
        <v>5</v>
      </c>
      <c r="B7" s="2" t="s">
        <v>15</v>
      </c>
      <c r="C7" s="12" t="str">
        <f t="shared" si="1"/>
        <v>C</v>
      </c>
      <c r="D7" s="13" t="str">
        <f t="shared" si="0"/>
        <v>C2</v>
      </c>
      <c r="E7" s="30">
        <f t="shared" si="2"/>
        <v>8000</v>
      </c>
      <c r="F7" s="14">
        <f t="shared" si="3"/>
        <v>400</v>
      </c>
      <c r="G7" s="2"/>
    </row>
    <row r="8" spans="1:7" x14ac:dyDescent="0.2">
      <c r="A8" s="4">
        <v>6</v>
      </c>
      <c r="B8" s="2" t="s">
        <v>16</v>
      </c>
      <c r="C8" s="12" t="str">
        <f t="shared" si="1"/>
        <v>M</v>
      </c>
      <c r="D8" s="13" t="str">
        <f t="shared" si="0"/>
        <v>M2</v>
      </c>
      <c r="E8" s="30">
        <f t="shared" si="2"/>
        <v>7585</v>
      </c>
      <c r="F8" s="14">
        <f t="shared" si="3"/>
        <v>379</v>
      </c>
      <c r="G8" s="2"/>
    </row>
    <row r="9" spans="1:7" x14ac:dyDescent="0.2">
      <c r="A9" s="4">
        <v>7</v>
      </c>
      <c r="B9" s="2" t="s">
        <v>17</v>
      </c>
      <c r="C9" s="12" t="str">
        <f t="shared" si="1"/>
        <v>C</v>
      </c>
      <c r="D9" s="13" t="str">
        <f t="shared" si="0"/>
        <v>C5</v>
      </c>
      <c r="E9" s="30">
        <f t="shared" si="2"/>
        <v>895</v>
      </c>
      <c r="F9" s="14">
        <f t="shared" si="3"/>
        <v>44</v>
      </c>
      <c r="G9" s="2"/>
    </row>
    <row r="12" spans="1:7" x14ac:dyDescent="0.2">
      <c r="A12" s="1" t="s">
        <v>47</v>
      </c>
    </row>
    <row r="13" spans="1:7" x14ac:dyDescent="0.2">
      <c r="A13" s="1" t="s">
        <v>48</v>
      </c>
    </row>
    <row r="14" spans="1:7" x14ac:dyDescent="0.2">
      <c r="A14" s="1" t="s">
        <v>50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E16" sqref="E16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9" t="s">
        <v>21</v>
      </c>
      <c r="B1" s="39"/>
      <c r="C1" s="39"/>
      <c r="D1" s="39"/>
      <c r="E1" s="39"/>
      <c r="F1" s="39"/>
      <c r="G1" s="39"/>
      <c r="H1" s="39"/>
    </row>
    <row r="2" spans="1:8" x14ac:dyDescent="0.2">
      <c r="A2" s="37" t="s">
        <v>0</v>
      </c>
      <c r="B2" s="37" t="s">
        <v>22</v>
      </c>
      <c r="C2" s="37" t="s">
        <v>23</v>
      </c>
      <c r="D2" s="37" t="s">
        <v>24</v>
      </c>
      <c r="E2" s="40" t="s">
        <v>25</v>
      </c>
      <c r="F2" s="41"/>
      <c r="G2" s="37" t="s">
        <v>28</v>
      </c>
      <c r="H2" s="37" t="s">
        <v>29</v>
      </c>
    </row>
    <row r="3" spans="1:8" x14ac:dyDescent="0.2">
      <c r="A3" s="38"/>
      <c r="B3" s="38"/>
      <c r="C3" s="38"/>
      <c r="D3" s="38"/>
      <c r="E3" s="8" t="s">
        <v>26</v>
      </c>
      <c r="F3" s="8" t="s">
        <v>27</v>
      </c>
      <c r="G3" s="38"/>
      <c r="H3" s="38"/>
    </row>
    <row r="4" spans="1:8" x14ac:dyDescent="0.2">
      <c r="A4" s="4">
        <v>1</v>
      </c>
      <c r="B4" s="2" t="s">
        <v>30</v>
      </c>
      <c r="C4" s="4" t="s">
        <v>2</v>
      </c>
      <c r="D4" s="2" t="s">
        <v>39</v>
      </c>
      <c r="E4" s="7">
        <v>0.29166666666666669</v>
      </c>
      <c r="F4" s="7">
        <v>0.42386574074074074</v>
      </c>
      <c r="G4" s="47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31</v>
      </c>
      <c r="C5" s="4" t="s">
        <v>4</v>
      </c>
      <c r="D5" s="2" t="s">
        <v>40</v>
      </c>
      <c r="E5" s="7">
        <v>0.29166666666666669</v>
      </c>
      <c r="F5" s="7">
        <v>0.42248842592592589</v>
      </c>
      <c r="G5" s="47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32</v>
      </c>
      <c r="C6" s="4" t="s">
        <v>4</v>
      </c>
      <c r="D6" s="2" t="s">
        <v>40</v>
      </c>
      <c r="E6" s="7">
        <v>0.29166666666666669</v>
      </c>
      <c r="F6" s="7">
        <v>0.43200231481481483</v>
      </c>
      <c r="G6" s="47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38</v>
      </c>
      <c r="C7" s="4" t="s">
        <v>2</v>
      </c>
      <c r="D7" s="2" t="s">
        <v>39</v>
      </c>
      <c r="E7" s="7">
        <v>0.29166666666666669</v>
      </c>
      <c r="F7" s="7">
        <v>0.41554398148148147</v>
      </c>
      <c r="G7" s="47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33</v>
      </c>
      <c r="C8" s="4" t="s">
        <v>2</v>
      </c>
      <c r="D8" s="2" t="s">
        <v>39</v>
      </c>
      <c r="E8" s="7">
        <v>0.2986111111111111</v>
      </c>
      <c r="F8" s="7">
        <v>0.41569444444444442</v>
      </c>
      <c r="G8" s="47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34</v>
      </c>
      <c r="C9" s="4" t="s">
        <v>2</v>
      </c>
      <c r="D9" s="2" t="s">
        <v>39</v>
      </c>
      <c r="E9" s="7">
        <v>0.2986111111111111</v>
      </c>
      <c r="F9" s="7">
        <v>0.4161111111111111</v>
      </c>
      <c r="G9" s="47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35</v>
      </c>
      <c r="C10" s="4" t="s">
        <v>4</v>
      </c>
      <c r="D10" s="2" t="s">
        <v>40</v>
      </c>
      <c r="E10" s="7">
        <v>0.2986111111111111</v>
      </c>
      <c r="F10" s="7">
        <v>0.4314351851851852</v>
      </c>
      <c r="G10" s="47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36</v>
      </c>
      <c r="C11" s="4" t="s">
        <v>3</v>
      </c>
      <c r="D11" s="2" t="s">
        <v>41</v>
      </c>
      <c r="E11" s="7">
        <v>0.2986111111111111</v>
      </c>
      <c r="F11" s="7">
        <v>0.42028935185185184</v>
      </c>
      <c r="G11" s="47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37</v>
      </c>
      <c r="C12" s="4" t="s">
        <v>3</v>
      </c>
      <c r="D12" s="2" t="s">
        <v>41</v>
      </c>
      <c r="E12" s="7">
        <v>0.2986111111111111</v>
      </c>
      <c r="F12" s="7">
        <v>0.41927083333333331</v>
      </c>
      <c r="G12" s="47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42</v>
      </c>
    </row>
    <row r="15" spans="1:8" x14ac:dyDescent="0.2">
      <c r="A15" s="9" t="s">
        <v>23</v>
      </c>
      <c r="B15" s="9" t="s">
        <v>24</v>
      </c>
      <c r="D15" s="9"/>
      <c r="E15" s="9" t="s">
        <v>44</v>
      </c>
    </row>
    <row r="16" spans="1:8" x14ac:dyDescent="0.2">
      <c r="A16" s="4" t="s">
        <v>2</v>
      </c>
      <c r="B16" s="2" t="s">
        <v>39</v>
      </c>
      <c r="D16" s="10" t="s">
        <v>51</v>
      </c>
      <c r="E16" s="11" t="s">
        <v>5</v>
      </c>
    </row>
    <row r="17" spans="1:5" x14ac:dyDescent="0.2">
      <c r="A17" s="4" t="s">
        <v>4</v>
      </c>
      <c r="B17" s="2" t="s">
        <v>40</v>
      </c>
      <c r="D17" s="10" t="s">
        <v>45</v>
      </c>
      <c r="E17" s="11" t="s">
        <v>5</v>
      </c>
    </row>
    <row r="18" spans="1:5" x14ac:dyDescent="0.2">
      <c r="A18" s="4" t="s">
        <v>3</v>
      </c>
      <c r="B18" s="2" t="s">
        <v>41</v>
      </c>
      <c r="D18" s="10" t="s">
        <v>43</v>
      </c>
      <c r="E18" s="11" t="s">
        <v>5</v>
      </c>
    </row>
    <row r="20" spans="1:5" x14ac:dyDescent="0.2">
      <c r="A20" s="1" t="s">
        <v>54</v>
      </c>
    </row>
    <row r="21" spans="1:5" x14ac:dyDescent="0.2">
      <c r="A21" s="1" t="s">
        <v>53</v>
      </c>
    </row>
    <row r="22" spans="1:5" x14ac:dyDescent="0.2">
      <c r="A22" s="1" t="s">
        <v>49</v>
      </c>
    </row>
    <row r="23" spans="1:5" x14ac:dyDescent="0.2">
      <c r="A23" s="1" t="s">
        <v>52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2024-02-25T11:33:50Z</dcterms:modified>
</cp:coreProperties>
</file>