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DB82530-379A-470A-831D-9D3A0B2E78D8}" xr6:coauthVersionLast="46" xr6:coauthVersionMax="47" xr10:uidLastSave="{00000000-0000-0000-0000-000000000000}"/>
  <bookViews>
    <workbookView xWindow="-120" yWindow="-120" windowWidth="29040" windowHeight="1584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A15" i="7" l="1"/>
  <c r="D15" i="7"/>
  <c r="J16" i="1"/>
  <c r="J15" i="1"/>
  <c r="I16" i="1"/>
  <c r="I15" i="1"/>
  <c r="J14" i="1"/>
  <c r="I14" i="1"/>
  <c r="I21" i="13"/>
  <c r="H21" i="13"/>
  <c r="G21" i="13"/>
  <c r="C15" i="7"/>
  <c r="H4" i="7"/>
  <c r="H5" i="7"/>
  <c r="H6" i="7"/>
  <c r="H7" i="7"/>
  <c r="H3" i="7"/>
  <c r="B15" i="7"/>
  <c r="G4" i="7"/>
  <c r="G5" i="7"/>
  <c r="F4" i="7"/>
  <c r="F5" i="7"/>
  <c r="F6" i="7"/>
  <c r="G6" i="7" s="1"/>
  <c r="F7" i="7"/>
  <c r="G7" i="7" s="1"/>
  <c r="F3" i="7"/>
  <c r="G3" i="7" s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D4" i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10" i="13"/>
  <c r="D6" i="13"/>
  <c r="E6" i="13" s="1"/>
  <c r="D7" i="13"/>
  <c r="D8" i="13"/>
  <c r="D9" i="13"/>
  <c r="E9" i="13" s="1"/>
  <c r="D10" i="13"/>
  <c r="D11" i="13"/>
  <c r="D12" i="13"/>
  <c r="D13" i="13"/>
  <c r="D5" i="13"/>
  <c r="E5" i="13" s="1"/>
  <c r="C6" i="13"/>
  <c r="C7" i="13"/>
  <c r="E7" i="13" s="1"/>
  <c r="C8" i="13"/>
  <c r="E8" i="13" s="1"/>
  <c r="C9" i="13"/>
  <c r="C10" i="13"/>
  <c r="C11" i="13"/>
  <c r="E11" i="13" s="1"/>
  <c r="C12" i="13"/>
  <c r="E12" i="13" s="1"/>
  <c r="C13" i="13"/>
  <c r="E13" i="13" s="1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<sst xmlns="http://schemas.openxmlformats.org/spreadsheetml/2006/main" count="248" uniqueCount="194">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</sst>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8" formatCode="0.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4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8" fontId="43" fillId="0" borderId="2" xfId="0" applyNumberFormat="1" applyFont="1" applyBorder="1"/>
    <xf numFmtId="168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4" zoomScale="120" zoomScaleNormal="120" workbookViewId="0">
      <selection activeCell="C5" sqref="C5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84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99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85</v>
      </c>
      <c r="B3" s="73" t="s">
        <v>86</v>
      </c>
      <c r="C3" s="66" t="s">
        <v>92</v>
      </c>
      <c r="D3" s="66" t="s">
        <v>93</v>
      </c>
      <c r="E3" s="66" t="s">
        <v>87</v>
      </c>
      <c r="F3" s="68" t="s">
        <v>88</v>
      </c>
      <c r="G3" s="69"/>
      <c r="H3" s="71" t="s">
        <v>89</v>
      </c>
      <c r="I3" s="36" t="s">
        <v>46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90</v>
      </c>
      <c r="G4" s="35" t="s">
        <v>91</v>
      </c>
      <c r="H4" s="72"/>
      <c r="I4" s="37"/>
    </row>
    <row r="5" spans="1:10" ht="20.100000000000001" customHeight="1" x14ac:dyDescent="0.2">
      <c r="A5" s="2" t="s">
        <v>160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7" t="str">
        <f>C5&amp;"-"&amp;D5</f>
        <v>TIN HỌC A.1-Sáng</v>
      </c>
      <c r="F5" s="63" t="str">
        <f>IF(B5&lt;10,"","x")</f>
        <v>x</v>
      </c>
      <c r="G5" s="63" t="str">
        <f>IF(B5&gt;=20,"x","")</f>
        <v>x</v>
      </c>
      <c r="H5" s="65">
        <f>IF(D5="tối",$D$2+2,$D$2)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165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7" t="str">
        <f t="shared" ref="E6:E13" si="2">C6&amp;"-"&amp;D6</f>
        <v>TIN HỌC A.1-tối</v>
      </c>
      <c r="F6" s="63" t="str">
        <f t="shared" ref="F6:F13" si="3">IF(B6&lt;10,"","x")</f>
        <v>x</v>
      </c>
      <c r="G6" s="63" t="str">
        <f t="shared" ref="G6:G13" si="4">IF(B6&gt;=20,"x","")</f>
        <v/>
      </c>
      <c r="H6" s="65">
        <f t="shared" ref="H6:H13" si="5">IF(D6="tối",$D$2+2,$D$2)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166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A.2-Chiều</v>
      </c>
      <c r="F7" s="63" t="str">
        <f t="shared" si="3"/>
        <v>x</v>
      </c>
      <c r="G7" s="63" t="str">
        <f t="shared" si="4"/>
        <v/>
      </c>
      <c r="H7" s="65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167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A.1-Sáng</v>
      </c>
      <c r="F8" s="63" t="str">
        <f t="shared" si="3"/>
        <v>x</v>
      </c>
      <c r="G8" s="63" t="str">
        <f t="shared" si="4"/>
        <v/>
      </c>
      <c r="H8" s="65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168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A.1-Chiều</v>
      </c>
      <c r="F9" s="63" t="str">
        <f t="shared" si="3"/>
        <v>x</v>
      </c>
      <c r="G9" s="63" t="str">
        <f t="shared" si="4"/>
        <v>x</v>
      </c>
      <c r="H9" s="65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169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A.1-Sáng</v>
      </c>
      <c r="F10" s="63" t="str">
        <f t="shared" si="3"/>
        <v/>
      </c>
      <c r="G10" s="63" t="str">
        <f t="shared" si="4"/>
        <v/>
      </c>
      <c r="H10" s="65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170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A.2-tối</v>
      </c>
      <c r="F11" s="63" t="str">
        <f t="shared" si="3"/>
        <v>x</v>
      </c>
      <c r="G11" s="63" t="str">
        <f t="shared" si="4"/>
        <v/>
      </c>
      <c r="H11" s="65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171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A.1-tối</v>
      </c>
      <c r="F12" s="63" t="str">
        <f t="shared" si="3"/>
        <v>x</v>
      </c>
      <c r="G12" s="63" t="str">
        <f t="shared" si="4"/>
        <v>x</v>
      </c>
      <c r="H12" s="65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172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A.2-Sáng</v>
      </c>
      <c r="F13" s="63" t="str">
        <f t="shared" si="3"/>
        <v/>
      </c>
      <c r="G13" s="63" t="str">
        <f t="shared" si="4"/>
        <v/>
      </c>
      <c r="H13" s="65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173</v>
      </c>
      <c r="B16" s="35" t="s">
        <v>92</v>
      </c>
      <c r="D16" s="38" t="s">
        <v>174</v>
      </c>
      <c r="E16" s="33" t="s">
        <v>94</v>
      </c>
      <c r="F16" s="33" t="s">
        <v>30</v>
      </c>
      <c r="G16" s="33" t="s">
        <v>73</v>
      </c>
    </row>
    <row r="17" spans="1:9" ht="20.100000000000001" customHeight="1" x14ac:dyDescent="0.2">
      <c r="A17" s="5" t="s">
        <v>161</v>
      </c>
      <c r="B17" s="2" t="s">
        <v>163</v>
      </c>
      <c r="D17" s="39" t="s">
        <v>93</v>
      </c>
      <c r="E17" s="5" t="s">
        <v>95</v>
      </c>
      <c r="F17" s="5" t="s">
        <v>96</v>
      </c>
      <c r="G17" s="5" t="s">
        <v>97</v>
      </c>
    </row>
    <row r="18" spans="1:9" ht="20.100000000000001" customHeight="1" x14ac:dyDescent="0.2">
      <c r="A18" s="5" t="s">
        <v>162</v>
      </c>
      <c r="B18" s="2" t="s">
        <v>164</v>
      </c>
    </row>
    <row r="19" spans="1:9" ht="20.100000000000001" customHeight="1" x14ac:dyDescent="0.25">
      <c r="A19"/>
      <c r="B19"/>
      <c r="F19" s="26" t="s">
        <v>139</v>
      </c>
    </row>
    <row r="20" spans="1:9" ht="20.100000000000001" customHeight="1" x14ac:dyDescent="0.2">
      <c r="A20" s="9" t="s">
        <v>98</v>
      </c>
      <c r="F20" s="39" t="s">
        <v>93</v>
      </c>
      <c r="G20" s="5" t="s">
        <v>95</v>
      </c>
      <c r="H20" s="5" t="s">
        <v>96</v>
      </c>
      <c r="I20" s="5" t="s">
        <v>97</v>
      </c>
    </row>
    <row r="21" spans="1:9" ht="20.100000000000001" customHeight="1" x14ac:dyDescent="0.2">
      <c r="A21" s="1" t="s">
        <v>152</v>
      </c>
      <c r="F21" s="8"/>
      <c r="G21" s="27">
        <f>SUMIF($D$5:$D$13,"sáng",$B$5:$B$13)</f>
        <v>56</v>
      </c>
      <c r="H21" s="27">
        <f>SUMIF($D$5:$D$13,"chiều",$B$5:$B$13)</f>
        <v>44</v>
      </c>
      <c r="I21" s="27">
        <f>SUMIF($D$5:$D$13,"tối",$B$5:$B$13)</f>
        <v>65</v>
      </c>
    </row>
    <row r="22" spans="1:9" ht="20.100000000000001" customHeight="1" x14ac:dyDescent="0.2">
      <c r="A22" s="1" t="s">
        <v>153</v>
      </c>
    </row>
    <row r="23" spans="1:9" ht="20.100000000000001" customHeight="1" x14ac:dyDescent="0.2">
      <c r="A23" s="1" t="s">
        <v>175</v>
      </c>
    </row>
    <row r="24" spans="1:9" ht="20.100000000000001" customHeight="1" x14ac:dyDescent="0.2">
      <c r="A24" s="1" t="s">
        <v>154</v>
      </c>
    </row>
    <row r="25" spans="1:9" ht="20.100000000000001" customHeight="1" x14ac:dyDescent="0.2">
      <c r="A25" s="1" t="s">
        <v>134</v>
      </c>
    </row>
    <row r="26" spans="1:9" ht="20.100000000000001" customHeight="1" x14ac:dyDescent="0.2">
      <c r="A26" s="9" t="s">
        <v>136</v>
      </c>
    </row>
    <row r="27" spans="1:9" ht="20.100000000000001" customHeight="1" x14ac:dyDescent="0.2">
      <c r="A27" s="1" t="s">
        <v>135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R17" sqref="R17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 t="str">
        <f>IF(MID(B3,4,1)="1","khu vực 1",IF(MID(B3,4,1)="2","khu vực 2","khu vực 3"))</f>
        <v>khu vực 1</v>
      </c>
      <c r="E3" s="27" t="str">
        <f>"ngành"&amp;MID(B3,3,1)</f>
        <v>ngànhA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IF(MID(B3,4,1)="1",0,IF(MID(B3,4,1)="2",1,2))+IF(LEFT(B3,2)="hs",0,IF(LEFT(B3,2)="bd",0.5,1))</f>
        <v>0.5</v>
      </c>
      <c r="K3" s="27">
        <f>J3+(F3+G3+H3)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 t="str">
        <f t="shared" ref="D4:D10" si="1">IF(MID(B4,4,1)="1","khu vực 1",IF(MID(B4,4,1)="2","khu vực 2","khu vực 3"))</f>
        <v>khu vực 3</v>
      </c>
      <c r="E4" s="27" t="str">
        <f t="shared" ref="E4:E10" si="2">"ngành"&amp;MID(B4,3,1)</f>
        <v>ngànhA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IF(MID(B4,4,1)="1",0,IF(MID(B4,4,1)="2",1,2))+IF(LEFT(B4,2)="hs",0,IF(LEFT(B4,2)="bd",0.5,1))</f>
        <v>2</v>
      </c>
      <c r="K4" s="27">
        <f t="shared" ref="K4:K10" si="5">J4+(F4+G4+H4)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 3</v>
      </c>
      <c r="E5" s="27" t="str">
        <f t="shared" si="2"/>
        <v>ngànhC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 2</v>
      </c>
      <c r="E6" s="27" t="str">
        <f t="shared" si="2"/>
        <v>ngànhB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 1</v>
      </c>
      <c r="E7" s="27" t="str">
        <f t="shared" si="2"/>
        <v>ngànhB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khu vực 3</v>
      </c>
      <c r="E8" s="27" t="str">
        <f t="shared" si="2"/>
        <v>ngànhB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 2</v>
      </c>
      <c r="E9" s="27" t="str">
        <f t="shared" si="2"/>
        <v>ngànhA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 2</v>
      </c>
      <c r="E10" s="27" t="str">
        <f t="shared" si="2"/>
        <v>ngànhC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36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4"/>
      <c r="G13" s="47"/>
      <c r="H13" s="46" t="s">
        <v>4</v>
      </c>
      <c r="I13" s="46" t="s">
        <v>37</v>
      </c>
      <c r="J13" s="46" t="s">
        <v>38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SUMIF($B$3:$B$10,"???1",$F$3:$F$10)</f>
        <v>18</v>
      </c>
      <c r="J14" s="27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SUMIF($B$3:$B$10,"???1",$G$3:$G$10)</f>
        <v>12.5</v>
      </c>
      <c r="J15" s="27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SUMIF($B$3:$B$10,"???1",$H$3:$H$10)</f>
        <v>5.5</v>
      </c>
      <c r="J16" s="27">
        <f>SUMIF($B$3:$B$10,"???2",$H$3:$H$10)</f>
        <v>11.5</v>
      </c>
    </row>
    <row r="18" spans="1:10" ht="20.100000000000001" customHeight="1" x14ac:dyDescent="0.2">
      <c r="A18" s="6" t="s">
        <v>159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157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158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137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5" sqref="D15:E15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5" t="s">
        <v>192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8" t="s">
        <v>183</v>
      </c>
      <c r="B2" s="48" t="s">
        <v>184</v>
      </c>
      <c r="C2" s="49" t="s">
        <v>187</v>
      </c>
      <c r="D2" s="49" t="s">
        <v>188</v>
      </c>
      <c r="E2" s="49" t="s">
        <v>189</v>
      </c>
      <c r="F2" s="49" t="s">
        <v>190</v>
      </c>
      <c r="G2" s="49" t="s">
        <v>191</v>
      </c>
      <c r="H2" s="49" t="s">
        <v>185</v>
      </c>
      <c r="I2" s="48" t="s">
        <v>186</v>
      </c>
    </row>
    <row r="3" spans="1:9" x14ac:dyDescent="0.2">
      <c r="A3" s="51">
        <v>1</v>
      </c>
      <c r="B3" s="52" t="s">
        <v>76</v>
      </c>
      <c r="C3" s="51" t="s">
        <v>29</v>
      </c>
      <c r="D3" s="51">
        <v>9</v>
      </c>
      <c r="E3" s="51">
        <v>10</v>
      </c>
      <c r="F3" s="86">
        <f>(E3*2+D3)/3</f>
        <v>9.6666666666666661</v>
      </c>
      <c r="G3" s="53" t="str">
        <f>IF(F3&lt;5,"thi lại","lên lớp")</f>
        <v>lên lớp</v>
      </c>
      <c r="H3" s="53">
        <f>IF(F3&gt;=9,150000,IF(F3&gt;=9,"A",""))</f>
        <v>150000</v>
      </c>
      <c r="I3" s="53"/>
    </row>
    <row r="4" spans="1:9" x14ac:dyDescent="0.2">
      <c r="A4" s="51">
        <v>2</v>
      </c>
      <c r="B4" s="52" t="s">
        <v>77</v>
      </c>
      <c r="C4" s="51" t="s">
        <v>31</v>
      </c>
      <c r="D4" s="51">
        <v>8</v>
      </c>
      <c r="E4" s="51">
        <v>10</v>
      </c>
      <c r="F4" s="86">
        <f t="shared" ref="F4:F7" si="0">(E4*2+D4)/3</f>
        <v>9.3333333333333339</v>
      </c>
      <c r="G4" s="53" t="str">
        <f t="shared" ref="G4:G7" si="1">IF(F4&lt;5,"thi lại","lên lớp")</f>
        <v>lên lớp</v>
      </c>
      <c r="H4" s="53">
        <f t="shared" ref="H4:H7" si="2">IF(F4&gt;=9,150000,IF(F4&gt;=9,"A",""))</f>
        <v>150000</v>
      </c>
      <c r="I4" s="53"/>
    </row>
    <row r="5" spans="1:9" x14ac:dyDescent="0.2">
      <c r="A5" s="51">
        <v>3</v>
      </c>
      <c r="B5" s="52" t="s">
        <v>193</v>
      </c>
      <c r="C5" s="51" t="s">
        <v>31</v>
      </c>
      <c r="D5" s="51">
        <v>5</v>
      </c>
      <c r="E5" s="51">
        <v>6</v>
      </c>
      <c r="F5" s="86">
        <f t="shared" si="0"/>
        <v>5.666666666666667</v>
      </c>
      <c r="G5" s="53" t="str">
        <f t="shared" si="1"/>
        <v>lên lớp</v>
      </c>
      <c r="H5" s="53" t="str">
        <f t="shared" si="2"/>
        <v/>
      </c>
      <c r="I5" s="53"/>
    </row>
    <row r="6" spans="1:9" x14ac:dyDescent="0.2">
      <c r="A6" s="51">
        <v>4</v>
      </c>
      <c r="B6" s="52" t="s">
        <v>78</v>
      </c>
      <c r="C6" s="51" t="s">
        <v>29</v>
      </c>
      <c r="D6" s="51">
        <v>8</v>
      </c>
      <c r="E6" s="51">
        <v>2</v>
      </c>
      <c r="F6" s="86">
        <f t="shared" si="0"/>
        <v>4</v>
      </c>
      <c r="G6" s="53" t="str">
        <f t="shared" si="1"/>
        <v>thi lại</v>
      </c>
      <c r="H6" s="53" t="str">
        <f t="shared" si="2"/>
        <v/>
      </c>
      <c r="I6" s="53"/>
    </row>
    <row r="7" spans="1:9" x14ac:dyDescent="0.2">
      <c r="A7" s="51">
        <v>5</v>
      </c>
      <c r="B7" s="52" t="s">
        <v>79</v>
      </c>
      <c r="C7" s="51" t="s">
        <v>31</v>
      </c>
      <c r="D7" s="51">
        <v>10</v>
      </c>
      <c r="E7" s="51">
        <v>9</v>
      </c>
      <c r="F7" s="86">
        <f t="shared" si="0"/>
        <v>9.3333333333333339</v>
      </c>
      <c r="G7" s="53" t="str">
        <f t="shared" si="1"/>
        <v>lên lớp</v>
      </c>
      <c r="H7" s="53">
        <f t="shared" si="2"/>
        <v>150000</v>
      </c>
      <c r="I7" s="53"/>
    </row>
    <row r="9" spans="1:9" x14ac:dyDescent="0.2">
      <c r="A9" s="54"/>
      <c r="B9" s="54"/>
      <c r="C9" s="54"/>
      <c r="D9" s="54"/>
      <c r="E9" s="54"/>
      <c r="F9" s="54"/>
      <c r="G9" s="54"/>
      <c r="H9" s="54"/>
    </row>
    <row r="10" spans="1:9" ht="15" x14ac:dyDescent="0.2">
      <c r="A10" s="55" t="s">
        <v>179</v>
      </c>
      <c r="B10" s="55"/>
      <c r="C10" s="54"/>
      <c r="D10" s="54"/>
      <c r="E10" s="54"/>
      <c r="F10" s="54"/>
      <c r="G10" s="54"/>
      <c r="H10" s="54"/>
    </row>
    <row r="11" spans="1:9" ht="15" x14ac:dyDescent="0.2">
      <c r="A11" s="55" t="s">
        <v>180</v>
      </c>
      <c r="B11" s="55"/>
      <c r="C11" s="54"/>
      <c r="D11" s="54"/>
      <c r="E11" s="54"/>
      <c r="F11" s="54"/>
      <c r="G11" s="54"/>
      <c r="H11" s="54"/>
    </row>
    <row r="12" spans="1:9" ht="15" x14ac:dyDescent="0.2">
      <c r="A12" s="55" t="s">
        <v>181</v>
      </c>
      <c r="B12" s="55"/>
      <c r="C12" s="54"/>
      <c r="D12" s="54"/>
      <c r="E12" s="54"/>
      <c r="F12" s="54"/>
      <c r="G12" s="54"/>
      <c r="H12" s="54"/>
    </row>
    <row r="13" spans="1:9" ht="15" x14ac:dyDescent="0.2">
      <c r="A13" s="56" t="s">
        <v>182</v>
      </c>
      <c r="B13" s="57"/>
    </row>
    <row r="14" spans="1:9" ht="47.25" customHeight="1" x14ac:dyDescent="0.2">
      <c r="A14" s="58" t="s">
        <v>148</v>
      </c>
      <c r="B14" s="59" t="s">
        <v>155</v>
      </c>
      <c r="C14" s="60" t="s">
        <v>149</v>
      </c>
      <c r="D14" s="76" t="s">
        <v>156</v>
      </c>
      <c r="E14" s="76"/>
    </row>
    <row r="15" spans="1:9" x14ac:dyDescent="0.2">
      <c r="A15" s="61">
        <f>COUNT(A3:A7)</f>
        <v>5</v>
      </c>
      <c r="B15" s="87">
        <f>MAX(F3:F7)</f>
        <v>9.6666666666666661</v>
      </c>
      <c r="C15" s="62">
        <f>SUM(H3:H7)</f>
        <v>450000</v>
      </c>
      <c r="D15" s="77">
        <f>COUNTIF(D3:D7,"&gt;=9")</f>
        <v>2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C3" sqref="C3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0" t="s">
        <v>1</v>
      </c>
      <c r="B2" s="40" t="s">
        <v>40</v>
      </c>
      <c r="C2" s="40" t="s">
        <v>41</v>
      </c>
      <c r="D2" s="40" t="s">
        <v>42</v>
      </c>
      <c r="E2" s="40" t="s">
        <v>43</v>
      </c>
      <c r="F2" s="40" t="s">
        <v>44</v>
      </c>
      <c r="G2" s="40" t="s">
        <v>45</v>
      </c>
      <c r="H2" s="40" t="s">
        <v>178</v>
      </c>
      <c r="I2" s="42" t="s">
        <v>72</v>
      </c>
      <c r="J2" s="42" t="s">
        <v>74</v>
      </c>
    </row>
    <row r="3" spans="1:11" ht="20.100000000000001" customHeight="1" x14ac:dyDescent="0.2">
      <c r="A3" s="5">
        <v>1</v>
      </c>
      <c r="B3" s="4" t="s">
        <v>75</v>
      </c>
      <c r="C3" s="2"/>
      <c r="D3" s="5">
        <v>20</v>
      </c>
      <c r="E3" s="2">
        <v>1400</v>
      </c>
      <c r="F3" s="27"/>
      <c r="G3" s="32" t="s">
        <v>33</v>
      </c>
      <c r="H3" s="27" t="s">
        <v>33</v>
      </c>
      <c r="I3" s="27" t="s">
        <v>35</v>
      </c>
      <c r="J3" s="27" t="s">
        <v>35</v>
      </c>
    </row>
    <row r="4" spans="1:11" ht="20.100000000000001" customHeight="1" x14ac:dyDescent="0.2">
      <c r="A4" s="5">
        <v>2</v>
      </c>
      <c r="B4" s="2" t="s">
        <v>47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48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49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50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51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52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53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70</v>
      </c>
    </row>
    <row r="13" spans="1:11" ht="20.100000000000001" customHeight="1" x14ac:dyDescent="0.2">
      <c r="A13" s="78" t="s">
        <v>54</v>
      </c>
      <c r="B13" s="78" t="s">
        <v>41</v>
      </c>
      <c r="C13" s="78" t="s">
        <v>43</v>
      </c>
      <c r="D13" s="78"/>
      <c r="F13" s="41" t="s">
        <v>65</v>
      </c>
      <c r="G13" s="41" t="s">
        <v>66</v>
      </c>
      <c r="I13" s="41" t="s">
        <v>71</v>
      </c>
      <c r="J13" s="41" t="s">
        <v>63</v>
      </c>
      <c r="K13" s="41" t="s">
        <v>64</v>
      </c>
    </row>
    <row r="14" spans="1:11" ht="20.100000000000001" customHeight="1" x14ac:dyDescent="0.2">
      <c r="A14" s="78"/>
      <c r="B14" s="78"/>
      <c r="C14" s="40" t="s">
        <v>63</v>
      </c>
      <c r="D14" s="40" t="s">
        <v>64</v>
      </c>
      <c r="F14" s="5" t="s">
        <v>67</v>
      </c>
      <c r="G14" s="2" t="s">
        <v>68</v>
      </c>
      <c r="I14" s="2" t="s">
        <v>59</v>
      </c>
      <c r="J14" s="27" t="s">
        <v>34</v>
      </c>
      <c r="K14" s="27" t="s">
        <v>34</v>
      </c>
    </row>
    <row r="15" spans="1:11" ht="20.100000000000001" customHeight="1" x14ac:dyDescent="0.2">
      <c r="A15" s="5" t="s">
        <v>55</v>
      </c>
      <c r="B15" s="2" t="s">
        <v>59</v>
      </c>
      <c r="C15" s="2">
        <v>1400</v>
      </c>
      <c r="D15" s="2">
        <v>1800</v>
      </c>
      <c r="F15" s="5" t="s">
        <v>30</v>
      </c>
      <c r="G15" s="2" t="s">
        <v>69</v>
      </c>
      <c r="I15" s="2" t="s">
        <v>60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56</v>
      </c>
      <c r="B16" s="2" t="s">
        <v>60</v>
      </c>
      <c r="C16" s="2">
        <v>1600</v>
      </c>
      <c r="D16" s="2">
        <v>2000</v>
      </c>
    </row>
    <row r="17" spans="1:4" ht="20.100000000000001" customHeight="1" x14ac:dyDescent="0.2">
      <c r="A17" s="5" t="s">
        <v>57</v>
      </c>
      <c r="B17" s="2" t="s">
        <v>61</v>
      </c>
      <c r="C17" s="2">
        <v>1800</v>
      </c>
      <c r="D17" s="2">
        <v>2300</v>
      </c>
    </row>
    <row r="18" spans="1:4" ht="20.100000000000001" customHeight="1" x14ac:dyDescent="0.2">
      <c r="A18" s="5" t="s">
        <v>58</v>
      </c>
      <c r="B18" s="2" t="s">
        <v>62</v>
      </c>
      <c r="C18" s="2">
        <v>2000</v>
      </c>
      <c r="D18" s="2">
        <v>2500</v>
      </c>
    </row>
    <row r="20" spans="1:4" ht="20.100000000000001" customHeight="1" x14ac:dyDescent="0.2">
      <c r="A20" s="23" t="s">
        <v>132</v>
      </c>
    </row>
    <row r="21" spans="1:4" ht="20.100000000000001" customHeight="1" x14ac:dyDescent="0.2">
      <c r="A21" s="23"/>
      <c r="B21" s="1" t="s">
        <v>177</v>
      </c>
    </row>
    <row r="22" spans="1:4" ht="20.100000000000001" customHeight="1" x14ac:dyDescent="0.2">
      <c r="B22" s="1" t="s">
        <v>150</v>
      </c>
    </row>
    <row r="23" spans="1:4" ht="20.100000000000001" customHeight="1" x14ac:dyDescent="0.2">
      <c r="B23" s="1" t="s">
        <v>83</v>
      </c>
      <c r="C23" s="1" t="s">
        <v>151</v>
      </c>
    </row>
    <row r="24" spans="1:4" ht="20.100000000000001" customHeight="1" x14ac:dyDescent="0.2">
      <c r="A24" s="1" t="s">
        <v>80</v>
      </c>
    </row>
    <row r="25" spans="1:4" ht="20.100000000000001" customHeight="1" x14ac:dyDescent="0.2">
      <c r="A25" s="1" t="s">
        <v>145</v>
      </c>
    </row>
    <row r="26" spans="1:4" ht="20.100000000000001" customHeight="1" x14ac:dyDescent="0.2">
      <c r="A26" s="1" t="s">
        <v>147</v>
      </c>
    </row>
    <row r="27" spans="1:4" ht="20.100000000000001" customHeight="1" x14ac:dyDescent="0.2">
      <c r="A27" s="1" t="s">
        <v>146</v>
      </c>
    </row>
    <row r="28" spans="1:4" ht="20.100000000000001" customHeight="1" x14ac:dyDescent="0.2">
      <c r="A28" s="26" t="s">
        <v>138</v>
      </c>
    </row>
    <row r="29" spans="1:4" ht="20.100000000000001" customHeight="1" x14ac:dyDescent="0.2">
      <c r="A29" s="1" t="s">
        <v>133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100</v>
      </c>
      <c r="C2" s="85"/>
      <c r="D2" s="43" t="s">
        <v>101</v>
      </c>
      <c r="E2" s="80" t="s">
        <v>115</v>
      </c>
      <c r="F2" s="80"/>
      <c r="G2" s="80"/>
      <c r="H2" s="80"/>
      <c r="I2" s="43" t="s">
        <v>110</v>
      </c>
      <c r="J2" s="43" t="s">
        <v>111</v>
      </c>
      <c r="K2" s="43" t="s">
        <v>114</v>
      </c>
    </row>
    <row r="3" spans="1:11" x14ac:dyDescent="0.2">
      <c r="A3" s="82"/>
      <c r="B3" s="44" t="s">
        <v>103</v>
      </c>
      <c r="C3" s="44" t="s">
        <v>104</v>
      </c>
      <c r="D3" s="45" t="s">
        <v>102</v>
      </c>
      <c r="E3" s="44" t="s">
        <v>105</v>
      </c>
      <c r="F3" s="44" t="s">
        <v>106</v>
      </c>
      <c r="G3" s="44" t="s">
        <v>107</v>
      </c>
      <c r="H3" s="44" t="s">
        <v>108</v>
      </c>
      <c r="I3" s="45" t="s">
        <v>109</v>
      </c>
      <c r="J3" s="45" t="s">
        <v>112</v>
      </c>
      <c r="K3" s="45" t="s">
        <v>113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140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116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117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118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119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98</v>
      </c>
      <c r="H19" s="22" t="s">
        <v>131</v>
      </c>
    </row>
    <row r="20" spans="1:12" x14ac:dyDescent="0.2">
      <c r="A20" s="1" t="s">
        <v>125</v>
      </c>
      <c r="H20" s="43" t="s">
        <v>101</v>
      </c>
      <c r="I20" s="80" t="s">
        <v>115</v>
      </c>
      <c r="J20" s="80"/>
      <c r="K20" s="80"/>
      <c r="L20" s="80"/>
    </row>
    <row r="21" spans="1:12" x14ac:dyDescent="0.2">
      <c r="A21" s="1" t="s">
        <v>126</v>
      </c>
      <c r="H21" s="45" t="s">
        <v>102</v>
      </c>
      <c r="I21" s="44" t="s">
        <v>105</v>
      </c>
      <c r="J21" s="44" t="s">
        <v>106</v>
      </c>
      <c r="K21" s="44" t="s">
        <v>107</v>
      </c>
      <c r="L21" s="44" t="s">
        <v>108</v>
      </c>
    </row>
    <row r="22" spans="1:12" x14ac:dyDescent="0.2">
      <c r="B22" s="1" t="s">
        <v>121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122</v>
      </c>
    </row>
    <row r="24" spans="1:12" x14ac:dyDescent="0.2">
      <c r="B24" s="1" t="s">
        <v>123</v>
      </c>
    </row>
    <row r="25" spans="1:12" x14ac:dyDescent="0.2">
      <c r="B25" s="1" t="s">
        <v>124</v>
      </c>
    </row>
    <row r="26" spans="1:12" x14ac:dyDescent="0.2">
      <c r="A26" s="1" t="s">
        <v>127</v>
      </c>
    </row>
    <row r="27" spans="1:12" x14ac:dyDescent="0.2">
      <c r="B27" s="1" t="s">
        <v>141</v>
      </c>
    </row>
    <row r="28" spans="1:12" x14ac:dyDescent="0.2">
      <c r="B28" s="1" t="s">
        <v>142</v>
      </c>
    </row>
    <row r="29" spans="1:12" x14ac:dyDescent="0.2">
      <c r="B29" s="1" t="s">
        <v>143</v>
      </c>
    </row>
    <row r="30" spans="1:12" x14ac:dyDescent="0.2">
      <c r="A30" s="1" t="s">
        <v>128</v>
      </c>
    </row>
    <row r="31" spans="1:12" x14ac:dyDescent="0.2">
      <c r="A31" s="1" t="s">
        <v>144</v>
      </c>
    </row>
    <row r="32" spans="1:12" x14ac:dyDescent="0.2">
      <c r="A32" s="1" t="s">
        <v>129</v>
      </c>
    </row>
    <row r="33" spans="1:1" customFormat="1" ht="15" x14ac:dyDescent="0.25">
      <c r="A33" s="1" t="s">
        <v>130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2024-03-03T11:33:45Z</dcterms:modified>
</cp:coreProperties>
</file>