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codeName="ThisWorkbook" autoCompressPictures="0"/>
  <bookViews>
    <workbookView xWindow="0" yWindow="0" windowWidth="23256" windowHeight="12816" tabRatio="500"/>
  </bookViews>
  <sheets>
    <sheet name="Sheet1" sheetId="1" r:id="rId1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5" i="1" l="1"/>
  <c r="F14" i="1"/>
  <c r="G9" i="1"/>
  <c r="C13" i="1"/>
  <c r="E9" i="1"/>
  <c r="H8" i="1"/>
  <c r="H6" i="1"/>
  <c r="F6" i="1"/>
  <c r="C14" i="1"/>
  <c r="H7" i="1"/>
  <c r="F9" i="1"/>
  <c r="G7" i="1"/>
  <c r="F7" i="1"/>
  <c r="E7" i="1"/>
  <c r="G6" i="1"/>
  <c r="E6" i="1"/>
  <c r="E8" i="1"/>
  <c r="F8" i="1"/>
</calcChain>
</file>

<file path=xl/sharedStrings.xml><?xml version="1.0" encoding="utf-8"?>
<sst xmlns="http://schemas.openxmlformats.org/spreadsheetml/2006/main" count="41" uniqueCount="34">
  <si>
    <t>Heritability (diag), rg (below), rp (above)</t>
  </si>
  <si>
    <t>P_1</t>
  </si>
  <si>
    <t>P_2</t>
  </si>
  <si>
    <t>M_1</t>
  </si>
  <si>
    <t>M_2</t>
  </si>
  <si>
    <t>rG_12</t>
  </si>
  <si>
    <t>rE_12</t>
  </si>
  <si>
    <t>rQhat_1</t>
  </si>
  <si>
    <t>rQhat_2</t>
  </si>
  <si>
    <t xml:space="preserve">Converting selection on MBV and phenotype into a multiple-trait problem. </t>
  </si>
  <si>
    <t>Based on Dekkers (2007, JABG)</t>
  </si>
  <si>
    <r>
      <t>h</t>
    </r>
    <r>
      <rPr>
        <vertAlign val="superscript"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>_1</t>
    </r>
  </si>
  <si>
    <r>
      <t>h</t>
    </r>
    <r>
      <rPr>
        <vertAlign val="superscript"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>_2</t>
    </r>
  </si>
  <si>
    <r>
      <t>q</t>
    </r>
    <r>
      <rPr>
        <vertAlign val="superscript"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>_1</t>
    </r>
  </si>
  <si>
    <r>
      <t>q</t>
    </r>
    <r>
      <rPr>
        <vertAlign val="superscript"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>_2</t>
    </r>
  </si>
  <si>
    <r>
      <t>r</t>
    </r>
    <r>
      <rPr>
        <vertAlign val="subscript"/>
        <sz val="12"/>
        <color theme="1"/>
        <rFont val="Calibri"/>
        <family val="2"/>
        <scheme val="minor"/>
      </rPr>
      <t>MBV</t>
    </r>
    <r>
      <rPr>
        <sz val="12"/>
        <color theme="1"/>
        <rFont val="Calibri"/>
        <family val="2"/>
        <scheme val="minor"/>
      </rPr>
      <t>_1</t>
    </r>
  </si>
  <si>
    <r>
      <t>r</t>
    </r>
    <r>
      <rPr>
        <vertAlign val="subscript"/>
        <sz val="12"/>
        <color theme="1"/>
        <rFont val="Calibri"/>
        <family val="2"/>
        <scheme val="minor"/>
      </rPr>
      <t>MBV</t>
    </r>
    <r>
      <rPr>
        <sz val="12"/>
        <color theme="1"/>
        <rFont val="Calibri"/>
        <family val="2"/>
        <scheme val="minor"/>
      </rPr>
      <t>_2</t>
    </r>
  </si>
  <si>
    <r>
      <t>r</t>
    </r>
    <r>
      <rPr>
        <vertAlign val="subscript"/>
        <sz val="14"/>
        <color theme="1"/>
        <rFont val="Calibri"/>
        <family val="2"/>
        <scheme val="minor"/>
      </rPr>
      <t>MBV</t>
    </r>
    <r>
      <rPr>
        <sz val="14"/>
        <color theme="1"/>
        <rFont val="Calibri"/>
        <family val="2"/>
        <scheme val="minor"/>
      </rPr>
      <t xml:space="preserve"> = rQhat * q</t>
    </r>
  </si>
  <si>
    <t>rp</t>
  </si>
  <si>
    <t>h.r</t>
  </si>
  <si>
    <t>or</t>
  </si>
  <si>
    <t xml:space="preserve">corr(MBV2,P1) </t>
  </si>
  <si>
    <t>path</t>
  </si>
  <si>
    <t>the second seems wrong, but is listed below, actual formula   rMBV2.h1.RG  is not wrong</t>
  </si>
  <si>
    <t>rqhat2.q2.rG12.h1 = rMBV2.h1.RG</t>
  </si>
  <si>
    <t>rqhat2.rQ12.q1.rG12.h1  ISNOT  rMBV2.h1.RG</t>
  </si>
  <si>
    <t>Qhat2,Q2,G2,G1,P1  =</t>
  </si>
  <si>
    <t>Qhat2,Q2,Q1,G1,P1   =</t>
  </si>
  <si>
    <t>same with corr(MBV1,P2)</t>
  </si>
  <si>
    <t>corr(MBV1,MBV2)=</t>
  </si>
  <si>
    <t>prop var captured</t>
  </si>
  <si>
    <t>acc marker effects</t>
  </si>
  <si>
    <t>cov(Mb1,mb2)</t>
  </si>
  <si>
    <t>ceck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</si>
</sst>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vertAlign val="superscript"/>
      <sz val="12"/>
      <color theme="1"/>
      <name val="Calibri"/>
      <family val="2"/>
      <scheme val="minor"/>
    </font>
    <font>
      <vertAlign val="subscript"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vertAlign val="subscript"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66FFFF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2" tint="-9.9978637043366805E-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2">
    <xf numFmtId="0" fontId="0" fillId="0" borderId="0" xfId="0"/>
    <xf numFmtId="0" fontId="0" fillId="2" borderId="0" xfId="0" applyFill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right"/>
    </xf>
    <xf numFmtId="164" fontId="2" fillId="3" borderId="3" xfId="0" applyNumberFormat="1" applyFont="1" applyFill="1" applyBorder="1" applyAlignment="1">
      <alignment horizontal="center"/>
    </xf>
    <xf numFmtId="164" fontId="0" fillId="4" borderId="4" xfId="0" applyNumberFormat="1" applyFill="1" applyBorder="1" applyAlignment="1">
      <alignment horizontal="center"/>
    </xf>
    <xf numFmtId="164" fontId="0" fillId="4" borderId="5" xfId="0" applyNumberFormat="1" applyFill="1" applyBorder="1" applyAlignment="1">
      <alignment horizontal="center"/>
    </xf>
    <xf numFmtId="164" fontId="2" fillId="3" borderId="0" xfId="0" applyNumberFormat="1" applyFont="1" applyFill="1" applyBorder="1" applyAlignment="1">
      <alignment horizontal="center"/>
    </xf>
    <xf numFmtId="164" fontId="0" fillId="4" borderId="0" xfId="0" applyNumberFormat="1" applyFill="1" applyBorder="1" applyAlignment="1">
      <alignment horizontal="center"/>
    </xf>
    <xf numFmtId="164" fontId="0" fillId="4" borderId="2" xfId="0" applyNumberFormat="1" applyFill="1" applyBorder="1" applyAlignment="1">
      <alignment horizontal="center"/>
    </xf>
    <xf numFmtId="2" fontId="0" fillId="0" borderId="0" xfId="0" applyNumberFormat="1" applyFill="1"/>
    <xf numFmtId="164" fontId="2" fillId="3" borderId="8" xfId="0" applyNumberFormat="1" applyFont="1" applyFill="1" applyBorder="1" applyAlignment="1">
      <alignment horizontal="center"/>
    </xf>
    <xf numFmtId="2" fontId="0" fillId="0" borderId="0" xfId="0" applyNumberFormat="1"/>
    <xf numFmtId="0" fontId="0" fillId="0" borderId="0" xfId="0" applyAlignment="1">
      <alignment horizontal="right"/>
    </xf>
    <xf numFmtId="164" fontId="0" fillId="5" borderId="6" xfId="0" applyNumberFormat="1" applyFill="1" applyBorder="1" applyAlignment="1">
      <alignment horizontal="center"/>
    </xf>
    <xf numFmtId="164" fontId="0" fillId="5" borderId="7" xfId="0" applyNumberFormat="1" applyFill="1" applyBorder="1" applyAlignment="1">
      <alignment horizontal="center"/>
    </xf>
    <xf numFmtId="164" fontId="0" fillId="5" borderId="0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0" fontId="1" fillId="0" borderId="0" xfId="0" applyFont="1"/>
    <xf numFmtId="0" fontId="0" fillId="0" borderId="0" xfId="0" applyBorder="1" applyAlignment="1">
      <alignment horizontal="right"/>
    </xf>
    <xf numFmtId="0" fontId="0" fillId="2" borderId="0" xfId="0" applyFill="1" applyBorder="1"/>
    <xf numFmtId="0" fontId="7" fillId="0" borderId="0" xfId="0" applyFont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782319</xdr:colOff>
      <xdr:row>15</xdr:row>
      <xdr:rowOff>152400</xdr:rowOff>
    </xdr:from>
    <xdr:to>
      <xdr:col>10</xdr:col>
      <xdr:colOff>282596</xdr:colOff>
      <xdr:row>30</xdr:row>
      <xdr:rowOff>35560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2319" y="3088640"/>
          <a:ext cx="8270897" cy="2778760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0</xdr:col>
      <xdr:colOff>822959</xdr:colOff>
      <xdr:row>31</xdr:row>
      <xdr:rowOff>0</xdr:rowOff>
    </xdr:from>
    <xdr:to>
      <xdr:col>9</xdr:col>
      <xdr:colOff>796534</xdr:colOff>
      <xdr:row>58</xdr:row>
      <xdr:rowOff>152400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22959" y="6085840"/>
          <a:ext cx="7921235" cy="53644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L15"/>
  <sheetViews>
    <sheetView tabSelected="1" zoomScale="125" zoomScaleNormal="125" zoomScalePageLayoutView="125" workbookViewId="0">
      <selection activeCell="F15" sqref="F15"/>
    </sheetView>
  </sheetViews>
  <sheetFormatPr defaultColWidth="11" defaultRowHeight="15.6" x14ac:dyDescent="0.3"/>
  <cols>
    <col min="9" max="9" width="18.19921875" customWidth="1"/>
  </cols>
  <sheetData>
    <row r="2" spans="1:12" x14ac:dyDescent="0.3">
      <c r="B2" s="18" t="s">
        <v>9</v>
      </c>
    </row>
    <row r="3" spans="1:12" x14ac:dyDescent="0.3">
      <c r="B3" t="s">
        <v>10</v>
      </c>
      <c r="J3" t="s">
        <v>18</v>
      </c>
      <c r="K3" t="s">
        <v>19</v>
      </c>
    </row>
    <row r="4" spans="1:12" x14ac:dyDescent="0.3">
      <c r="E4" t="s">
        <v>0</v>
      </c>
    </row>
    <row r="5" spans="1:12" ht="17.399999999999999" x14ac:dyDescent="0.3">
      <c r="B5" s="13" t="s">
        <v>11</v>
      </c>
      <c r="C5" s="1">
        <v>0.3</v>
      </c>
      <c r="E5" s="2" t="s">
        <v>1</v>
      </c>
      <c r="F5" s="2" t="s">
        <v>2</v>
      </c>
      <c r="G5" s="2" t="s">
        <v>3</v>
      </c>
      <c r="H5" s="2" t="s">
        <v>4</v>
      </c>
    </row>
    <row r="6" spans="1:12" ht="17.399999999999999" x14ac:dyDescent="0.3">
      <c r="B6" s="13" t="s">
        <v>12</v>
      </c>
      <c r="C6" s="1">
        <v>0.3</v>
      </c>
      <c r="D6" s="3" t="s">
        <v>1</v>
      </c>
      <c r="E6" s="4">
        <f>+C5</f>
        <v>0.3</v>
      </c>
      <c r="F6" s="5">
        <f>SQRT(C5*C6)*C7+SQRT(1-C5)*SQRT(1-C6)*C8</f>
        <v>-0.44000000000000006</v>
      </c>
      <c r="G6" s="5">
        <f>SQRT(C5)*SQRT(C13)*C11</f>
        <v>0.27386127875258304</v>
      </c>
      <c r="H6" s="6">
        <f>SQRT(C5)*SQRT(C13)*C12*C7</f>
        <v>-8.2158383625774906E-2</v>
      </c>
    </row>
    <row r="7" spans="1:12" x14ac:dyDescent="0.3">
      <c r="B7" s="13" t="s">
        <v>5</v>
      </c>
      <c r="C7" s="1">
        <v>-0.3</v>
      </c>
      <c r="D7" s="3" t="s">
        <v>2</v>
      </c>
      <c r="E7" s="14">
        <f>+C7</f>
        <v>-0.3</v>
      </c>
      <c r="F7" s="7">
        <f>+C6</f>
        <v>0.3</v>
      </c>
      <c r="G7" s="8">
        <f>SQRT(C6)*SQRT(C14)*C11*C7</f>
        <v>-8.2158383625774906E-2</v>
      </c>
      <c r="H7" s="9">
        <f>SQRT(C6)*SQRT(C14)*C12</f>
        <v>0.27386127875258304</v>
      </c>
    </row>
    <row r="8" spans="1:12" x14ac:dyDescent="0.3">
      <c r="B8" s="13" t="s">
        <v>6</v>
      </c>
      <c r="C8" s="1">
        <v>-0.5</v>
      </c>
      <c r="D8" s="3" t="s">
        <v>3</v>
      </c>
      <c r="E8" s="14">
        <f>SQRT(C13)*C11</f>
        <v>0.5</v>
      </c>
      <c r="F8" s="16">
        <f>SQRT(C14)*C11*C7</f>
        <v>-0.15</v>
      </c>
      <c r="G8" s="7">
        <v>1</v>
      </c>
      <c r="H8" s="9">
        <f>C11*C12*C7</f>
        <v>-0.19200000000000003</v>
      </c>
    </row>
    <row r="9" spans="1:12" ht="18" x14ac:dyDescent="0.4">
      <c r="B9" s="13" t="s">
        <v>15</v>
      </c>
      <c r="C9" s="1">
        <v>0.5</v>
      </c>
      <c r="D9" s="3" t="s">
        <v>4</v>
      </c>
      <c r="E9" s="15">
        <f>SQRT(C13)*C12*C7</f>
        <v>-0.15</v>
      </c>
      <c r="F9" s="17">
        <f>SQRT(C14)*C12</f>
        <v>0.5</v>
      </c>
      <c r="G9" s="17">
        <f>C11*C12*C7</f>
        <v>-0.19200000000000003</v>
      </c>
      <c r="H9" s="11">
        <v>1</v>
      </c>
      <c r="J9" t="s">
        <v>22</v>
      </c>
    </row>
    <row r="10" spans="1:12" ht="18" x14ac:dyDescent="0.4">
      <c r="B10" s="19" t="s">
        <v>16</v>
      </c>
      <c r="C10" s="20">
        <v>0.5</v>
      </c>
      <c r="E10" s="12"/>
      <c r="F10" s="12"/>
      <c r="G10" s="12"/>
      <c r="H10" s="12"/>
      <c r="I10" t="s">
        <v>21</v>
      </c>
      <c r="J10" t="s">
        <v>26</v>
      </c>
      <c r="L10" t="s">
        <v>24</v>
      </c>
    </row>
    <row r="11" spans="1:12" x14ac:dyDescent="0.3">
      <c r="A11" t="s">
        <v>31</v>
      </c>
      <c r="B11" s="13" t="s">
        <v>7</v>
      </c>
      <c r="C11" s="1">
        <v>0.8</v>
      </c>
      <c r="F11" s="12"/>
      <c r="G11" s="12"/>
      <c r="H11" s="12"/>
      <c r="I11" s="13" t="s">
        <v>20</v>
      </c>
      <c r="J11" t="s">
        <v>27</v>
      </c>
      <c r="L11" t="s">
        <v>25</v>
      </c>
    </row>
    <row r="12" spans="1:12" ht="20.399999999999999" x14ac:dyDescent="0.45">
      <c r="A12" t="s">
        <v>31</v>
      </c>
      <c r="B12" s="13" t="s">
        <v>8</v>
      </c>
      <c r="C12" s="1">
        <v>0.8</v>
      </c>
      <c r="E12" s="21" t="s">
        <v>17</v>
      </c>
      <c r="F12" s="12"/>
      <c r="G12" s="12"/>
      <c r="H12" s="12"/>
      <c r="J12" t="s">
        <v>23</v>
      </c>
    </row>
    <row r="13" spans="1:12" ht="17.399999999999999" x14ac:dyDescent="0.3">
      <c r="A13" t="s">
        <v>30</v>
      </c>
      <c r="B13" s="13" t="s">
        <v>13</v>
      </c>
      <c r="C13" s="10">
        <f>(C9/C11)^2</f>
        <v>0.390625</v>
      </c>
      <c r="J13" t="s">
        <v>28</v>
      </c>
    </row>
    <row r="14" spans="1:12" ht="17.399999999999999" x14ac:dyDescent="0.3">
      <c r="A14" t="s">
        <v>30</v>
      </c>
      <c r="B14" s="13" t="s">
        <v>14</v>
      </c>
      <c r="C14" s="10">
        <f>(C10/C12)^2</f>
        <v>0.390625</v>
      </c>
      <c r="E14" s="13" t="s">
        <v>32</v>
      </c>
      <c r="F14">
        <f>G9*C9*SQRT(C5)*C10*SQRT(C6)</f>
        <v>-1.44E-2</v>
      </c>
    </row>
    <row r="15" spans="1:12" x14ac:dyDescent="0.3">
      <c r="E15" t="s">
        <v>33</v>
      </c>
      <c r="F15">
        <f>C7*SQRT(C5*C6)*C9*C9*C10*C10/C13</f>
        <v>-1.44E-2</v>
      </c>
      <c r="I15" t="s">
        <v>29</v>
      </c>
      <c r="J15" t="s">
        <v>27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Iowa State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Dekkers</dc:creator>
  <cp:lastModifiedBy>vanderwerf</cp:lastModifiedBy>
  <dcterms:created xsi:type="dcterms:W3CDTF">2014-02-01T07:32:14Z</dcterms:created>
  <dcterms:modified xsi:type="dcterms:W3CDTF">2015-05-15T19:02:10Z</dcterms:modified>
</cp:coreProperties>
</file>