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autoCompressPictures="0" defaultThemeVersion="124226"/>
  <bookViews>
    <workbookView xWindow="-12" yWindow="-12" windowWidth="23256" windowHeight="6312"/>
  </bookViews>
  <sheets>
    <sheet name="Sheet1" sheetId="1" r:id="rId1"/>
    <sheet name="Sheet2" sheetId="2" r:id="rId2"/>
    <sheet name="Sheet3" sheetId="3" r:id="rId3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5" i="1" l="1"/>
  <c r="G19" i="1"/>
  <c r="H15" i="1"/>
  <c r="G15" i="1"/>
  <c r="C10" i="1"/>
  <c r="F15" i="1"/>
  <c r="I15" i="1"/>
  <c r="I16" i="1"/>
  <c r="E15" i="1"/>
  <c r="E16" i="1"/>
  <c r="C15" i="1"/>
  <c r="C16" i="1"/>
  <c r="K15" i="1"/>
  <c r="J19" i="1"/>
  <c r="I17" i="1"/>
  <c r="I18" i="1"/>
  <c r="I19" i="1"/>
  <c r="I20" i="1"/>
  <c r="C17" i="1"/>
  <c r="C18" i="1"/>
  <c r="C19" i="1"/>
  <c r="C20" i="1"/>
  <c r="E17" i="1"/>
  <c r="E18" i="1"/>
  <c r="E19" i="1"/>
  <c r="E20" i="1"/>
  <c r="F16" i="1"/>
  <c r="F17" i="1"/>
  <c r="F18" i="1"/>
  <c r="F19" i="1"/>
  <c r="F20" i="1"/>
</calcChain>
</file>

<file path=xl/sharedStrings.xml><?xml version="1.0" encoding="utf-8"?>
<sst xmlns="http://schemas.openxmlformats.org/spreadsheetml/2006/main" count="35" uniqueCount="32">
  <si>
    <t>M  =</t>
  </si>
  <si>
    <t>Ne  =</t>
  </si>
  <si>
    <t>L  =</t>
  </si>
  <si>
    <t>k  =</t>
  </si>
  <si>
    <t>T  =</t>
  </si>
  <si>
    <t>Me  =</t>
  </si>
  <si>
    <t>Theta  =</t>
  </si>
  <si>
    <t>rQhat  =</t>
  </si>
  <si>
    <r>
      <t>q</t>
    </r>
    <r>
      <rPr>
        <vertAlign val="superscript"/>
        <sz val="18"/>
        <color theme="1"/>
        <rFont val="Calibri"/>
        <family val="2"/>
        <scheme val="minor"/>
      </rPr>
      <t>2</t>
    </r>
    <r>
      <rPr>
        <sz val="18"/>
        <color theme="1"/>
        <rFont val="Calibri"/>
        <family val="2"/>
        <scheme val="minor"/>
      </rPr>
      <t xml:space="preserve">  =</t>
    </r>
  </si>
  <si>
    <t># markers</t>
  </si>
  <si>
    <t>Effective population size</t>
  </si>
  <si>
    <t>Average chromosome size (M)</t>
  </si>
  <si>
    <t>Number of chromosomes</t>
  </si>
  <si>
    <t>Heritability of phenotypes</t>
  </si>
  <si>
    <t>Number of training individuals</t>
  </si>
  <si>
    <r>
      <t>h</t>
    </r>
    <r>
      <rPr>
        <vertAlign val="superscript"/>
        <sz val="18"/>
        <color theme="1"/>
        <rFont val="Calibri"/>
        <family val="2"/>
        <scheme val="minor"/>
      </rPr>
      <t>2</t>
    </r>
    <r>
      <rPr>
        <sz val="18"/>
        <color theme="1"/>
        <rFont val="Calibri"/>
        <family val="2"/>
        <scheme val="minor"/>
      </rPr>
      <t xml:space="preserve">  =</t>
    </r>
  </si>
  <si>
    <t>Effective number of chr. Segments</t>
  </si>
  <si>
    <t>Accuracy of genomic prediction as predictor of effects captured by markers</t>
  </si>
  <si>
    <t>Accuracy of genomic prediction as predictor of full breeding value</t>
  </si>
  <si>
    <t>Accuracy of genomic prediction based on Goddard et al. (2011), with notation after Dekkers (2007)</t>
  </si>
  <si>
    <t>Proportion of genetic variance captured by markers = b</t>
  </si>
  <si>
    <r>
      <t>r</t>
    </r>
    <r>
      <rPr>
        <b/>
        <vertAlign val="subscript"/>
        <sz val="18"/>
        <color rgb="FFFF0000"/>
        <rFont val="Calibri"/>
        <family val="2"/>
        <scheme val="minor"/>
      </rPr>
      <t>MBV</t>
    </r>
    <r>
      <rPr>
        <b/>
        <sz val="18"/>
        <color rgb="FFFF0000"/>
        <rFont val="Calibri"/>
        <family val="2"/>
        <scheme val="minor"/>
      </rPr>
      <t xml:space="preserve">  =</t>
    </r>
  </si>
  <si>
    <r>
      <t>r</t>
    </r>
    <r>
      <rPr>
        <b/>
        <vertAlign val="subscript"/>
        <sz val="18"/>
        <color rgb="FFFF0000"/>
        <rFont val="Calibri"/>
        <family val="2"/>
        <scheme val="minor"/>
      </rPr>
      <t>MBV+Daetwyler</t>
    </r>
    <r>
      <rPr>
        <b/>
        <sz val="18"/>
        <color rgb="FFFF0000"/>
        <rFont val="Calibri"/>
        <family val="2"/>
        <scheme val="minor"/>
      </rPr>
      <t xml:space="preserve">  =</t>
    </r>
  </si>
  <si>
    <t>Me = 2NeLk/ln(NeL)</t>
  </si>
  <si>
    <t>Me = 2NeLk/ln(2Ne)</t>
  </si>
  <si>
    <t>Me = 2NeLk</t>
  </si>
  <si>
    <t>Daetwyler 2008</t>
  </si>
  <si>
    <t>lambda = T/Me</t>
  </si>
  <si>
    <t>Me=4NeLk</t>
  </si>
  <si>
    <t>Alternate derivations of Me</t>
  </si>
  <si>
    <t>Goddard 2009</t>
  </si>
  <si>
    <t>2NeLk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</si>
</sst>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0.000"/>
    <numFmt numFmtId="165" formatCode="0.0000"/>
    <numFmt numFmtId="166" formatCode="_(* #,##0_);_(* \(#,##0\);_(* &quot;-&quot;??_);_(@_)"/>
    <numFmt numFmtId="167" formatCode="_(* #,##0.000_);_(* \(#,##0.000\);_(* &quot;-&quot;???_);_(@_)"/>
  </numFmts>
  <fonts count="1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vertAlign val="superscript"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vertAlign val="subscript"/>
      <sz val="18"/>
      <color rgb="FFFF0000"/>
      <name val="Calibri"/>
      <family val="2"/>
      <scheme val="minor"/>
    </font>
    <font>
      <sz val="8"/>
      <name val="Verdana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rgb="FF0000FF"/>
      <name val="Calibri"/>
      <scheme val="minor"/>
    </font>
    <font>
      <sz val="11"/>
      <color rgb="FF0000FF"/>
      <name val="Calibri"/>
      <scheme val="minor"/>
    </font>
    <font>
      <b/>
      <sz val="16"/>
      <color rgb="FF0000FF"/>
      <name val="Calibri"/>
      <scheme val="minor"/>
    </font>
    <font>
      <sz val="18"/>
      <color rgb="FFFF0000"/>
      <name val="Calibri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24">
    <xf numFmtId="0" fontId="0" fillId="0" borderId="0"/>
    <xf numFmtId="43" fontId="9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35">
    <xf numFmtId="0" fontId="0" fillId="0" borderId="0" xfId="0"/>
    <xf numFmtId="0" fontId="2" fillId="0" borderId="0" xfId="0" applyFont="1"/>
    <xf numFmtId="0" fontId="5" fillId="0" borderId="0" xfId="0" applyFont="1"/>
    <xf numFmtId="0" fontId="6" fillId="2" borderId="0" xfId="0" applyFont="1" applyFill="1"/>
    <xf numFmtId="0" fontId="1" fillId="2" borderId="0" xfId="0" applyFont="1" applyFill="1"/>
    <xf numFmtId="0" fontId="0" fillId="0" borderId="0" xfId="0" applyAlignment="1">
      <alignment horizontal="right"/>
    </xf>
    <xf numFmtId="0" fontId="2" fillId="3" borderId="0" xfId="0" applyFont="1" applyFill="1" applyAlignment="1">
      <alignment horizontal="right"/>
    </xf>
    <xf numFmtId="166" fontId="2" fillId="3" borderId="0" xfId="1" applyNumberFormat="1" applyFont="1" applyFill="1"/>
    <xf numFmtId="0" fontId="2" fillId="3" borderId="0" xfId="0" applyFont="1" applyFill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4" fillId="0" borderId="0" xfId="0" applyFont="1"/>
    <xf numFmtId="2" fontId="14" fillId="0" borderId="0" xfId="0" applyNumberFormat="1" applyFont="1"/>
    <xf numFmtId="165" fontId="14" fillId="0" borderId="0" xfId="0" applyNumberFormat="1" applyFont="1"/>
    <xf numFmtId="0" fontId="0" fillId="4" borderId="0" xfId="0" applyFill="1"/>
    <xf numFmtId="0" fontId="0" fillId="4" borderId="0" xfId="0" applyFill="1" applyAlignment="1">
      <alignment horizontal="right"/>
    </xf>
    <xf numFmtId="0" fontId="2" fillId="4" borderId="0" xfId="0" applyFont="1" applyFill="1" applyAlignment="1">
      <alignment horizontal="right"/>
    </xf>
    <xf numFmtId="0" fontId="3" fillId="4" borderId="0" xfId="0" applyFont="1" applyFill="1" applyAlignment="1">
      <alignment horizontal="right"/>
    </xf>
    <xf numFmtId="0" fontId="0" fillId="6" borderId="0" xfId="0" applyFill="1"/>
    <xf numFmtId="164" fontId="2" fillId="6" borderId="0" xfId="0" applyNumberFormat="1" applyFont="1" applyFill="1"/>
    <xf numFmtId="165" fontId="3" fillId="6" borderId="0" xfId="0" applyNumberFormat="1" applyFont="1" applyFill="1"/>
    <xf numFmtId="165" fontId="2" fillId="6" borderId="0" xfId="0" applyNumberFormat="1" applyFont="1" applyFill="1"/>
    <xf numFmtId="0" fontId="2" fillId="7" borderId="0" xfId="0" applyFont="1" applyFill="1"/>
    <xf numFmtId="0" fontId="0" fillId="7" borderId="0" xfId="0" applyFill="1"/>
    <xf numFmtId="0" fontId="0" fillId="7" borderId="0" xfId="0" applyFont="1" applyFill="1"/>
    <xf numFmtId="0" fontId="0" fillId="7" borderId="0" xfId="0" applyFont="1" applyFill="1" applyAlignment="1">
      <alignment horizontal="center"/>
    </xf>
    <xf numFmtId="167" fontId="2" fillId="5" borderId="0" xfId="0" applyNumberFormat="1" applyFont="1" applyFill="1" applyAlignment="1">
      <alignment horizontal="center"/>
    </xf>
    <xf numFmtId="164" fontId="2" fillId="5" borderId="0" xfId="0" applyNumberFormat="1" applyFont="1" applyFill="1" applyAlignment="1">
      <alignment horizontal="center"/>
    </xf>
    <xf numFmtId="165" fontId="2" fillId="5" borderId="0" xfId="0" applyNumberFormat="1" applyFont="1" applyFill="1" applyAlignment="1">
      <alignment horizontal="center"/>
    </xf>
    <xf numFmtId="166" fontId="2" fillId="5" borderId="0" xfId="1" applyNumberFormat="1" applyFont="1" applyFill="1" applyAlignment="1">
      <alignment horizontal="center"/>
    </xf>
    <xf numFmtId="166" fontId="2" fillId="6" borderId="0" xfId="1" applyNumberFormat="1" applyFont="1" applyFill="1"/>
    <xf numFmtId="166" fontId="14" fillId="0" borderId="0" xfId="1" applyNumberFormat="1" applyFont="1"/>
    <xf numFmtId="167" fontId="2" fillId="5" borderId="0" xfId="0" applyNumberFormat="1" applyFont="1" applyFill="1" applyAlignment="1"/>
    <xf numFmtId="164" fontId="15" fillId="5" borderId="0" xfId="0" applyNumberFormat="1" applyFont="1" applyFill="1" applyAlignment="1">
      <alignment horizontal="center"/>
    </xf>
  </cellXfs>
  <cellStyles count="24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Normal" xfId="0" builtinId="0"/>
  </cellStyles>
  <dxfs count="0"/>
  <tableStyles count="0" defaultTableStyle="TableStyleMedium2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1181100</xdr:colOff>
      <xdr:row>1</xdr:row>
      <xdr:rowOff>95250</xdr:rowOff>
    </xdr:from>
    <xdr:to>
      <xdr:col>4</xdr:col>
      <xdr:colOff>2390775</xdr:colOff>
      <xdr:row>6</xdr:row>
      <xdr:rowOff>0</xdr:rowOff>
    </xdr:to>
    <xdr:sp macro="" textlink="">
      <xdr:nvSpPr>
        <xdr:cNvPr id="1025" name="AutoShape 1"/>
        <xdr:cNvSpPr>
          <a:spLocks noChangeAspect="1" noChangeArrowheads="1"/>
        </xdr:cNvSpPr>
      </xdr:nvSpPr>
      <xdr:spPr bwMode="auto">
        <a:xfrm>
          <a:off x="1181100" y="333375"/>
          <a:ext cx="493395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695325</xdr:colOff>
      <xdr:row>0</xdr:row>
      <xdr:rowOff>219075</xdr:rowOff>
    </xdr:from>
    <xdr:to>
      <xdr:col>4</xdr:col>
      <xdr:colOff>155575</xdr:colOff>
      <xdr:row>7</xdr:row>
      <xdr:rowOff>76200</xdr:rowOff>
    </xdr:to>
    <xdr:pic>
      <xdr:nvPicPr>
        <xdr:cNvPr id="193" name="Picture 19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5325" y="219075"/>
          <a:ext cx="6315075" cy="152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20"/>
  <sheetViews>
    <sheetView tabSelected="1" zoomScale="85" zoomScaleNormal="85" workbookViewId="0">
      <selection activeCell="D25" sqref="D25"/>
    </sheetView>
  </sheetViews>
  <sheetFormatPr defaultColWidth="8.88671875" defaultRowHeight="14.4" x14ac:dyDescent="0.3"/>
  <cols>
    <col min="1" max="1" width="64" customWidth="1"/>
    <col min="2" max="2" width="13.44140625" customWidth="1"/>
    <col min="3" max="3" width="17" bestFit="1" customWidth="1"/>
    <col min="4" max="4" width="7.44140625" customWidth="1"/>
    <col min="5" max="5" width="19.109375" customWidth="1"/>
    <col min="6" max="6" width="21.109375" customWidth="1"/>
    <col min="7" max="7" width="17.88671875" customWidth="1"/>
    <col min="8" max="8" width="14" customWidth="1"/>
    <col min="9" max="9" width="16" bestFit="1" customWidth="1"/>
    <col min="10" max="10" width="14.109375" bestFit="1" customWidth="1"/>
  </cols>
  <sheetData>
    <row r="1" spans="1:11" ht="18.75" x14ac:dyDescent="0.3">
      <c r="A1" s="2" t="s">
        <v>19</v>
      </c>
    </row>
    <row r="2" spans="1:11" ht="18.75" x14ac:dyDescent="0.3">
      <c r="A2" s="3"/>
      <c r="B2" s="4"/>
      <c r="C2" s="4"/>
      <c r="D2" s="4"/>
      <c r="E2" s="4"/>
    </row>
    <row r="3" spans="1:11" ht="18.75" x14ac:dyDescent="0.3">
      <c r="A3" s="3"/>
      <c r="B3" s="4"/>
      <c r="C3" s="4"/>
      <c r="D3" s="4"/>
      <c r="E3" s="4"/>
    </row>
    <row r="4" spans="1:11" ht="18.75" x14ac:dyDescent="0.3">
      <c r="A4" s="3"/>
      <c r="B4" s="4"/>
      <c r="C4" s="4"/>
      <c r="D4" s="4"/>
      <c r="E4" s="4"/>
    </row>
    <row r="5" spans="1:11" ht="18.75" x14ac:dyDescent="0.3">
      <c r="A5" s="3"/>
      <c r="B5" s="4"/>
      <c r="C5" s="4"/>
      <c r="D5" s="4"/>
      <c r="E5" s="4"/>
    </row>
    <row r="6" spans="1:11" ht="18.75" x14ac:dyDescent="0.3">
      <c r="A6" s="3"/>
      <c r="B6" s="4"/>
      <c r="C6" s="4"/>
      <c r="D6" s="4"/>
      <c r="E6" s="4"/>
    </row>
    <row r="7" spans="1:11" ht="18.75" x14ac:dyDescent="0.3">
      <c r="A7" s="3"/>
      <c r="B7" s="4"/>
      <c r="C7" s="4"/>
      <c r="D7" s="4"/>
      <c r="E7" s="4"/>
    </row>
    <row r="8" spans="1:11" ht="23.25" x14ac:dyDescent="0.35">
      <c r="A8" s="5" t="s">
        <v>9</v>
      </c>
      <c r="B8" s="6" t="s">
        <v>0</v>
      </c>
      <c r="C8" s="7">
        <v>50000</v>
      </c>
      <c r="D8" s="1"/>
    </row>
    <row r="9" spans="1:11" ht="23.25" x14ac:dyDescent="0.35">
      <c r="A9" s="5" t="s">
        <v>10</v>
      </c>
      <c r="B9" s="6" t="s">
        <v>1</v>
      </c>
      <c r="C9" s="7">
        <v>500</v>
      </c>
      <c r="D9" s="1"/>
    </row>
    <row r="10" spans="1:11" ht="23.25" x14ac:dyDescent="0.35">
      <c r="A10" s="5" t="s">
        <v>11</v>
      </c>
      <c r="B10" s="6" t="s">
        <v>2</v>
      </c>
      <c r="C10" s="8">
        <f>30/26</f>
        <v>1.1538461538461537</v>
      </c>
      <c r="D10" s="1"/>
    </row>
    <row r="11" spans="1:11" ht="23.25" x14ac:dyDescent="0.35">
      <c r="A11" s="5" t="s">
        <v>12</v>
      </c>
      <c r="B11" s="6" t="s">
        <v>3</v>
      </c>
      <c r="C11" s="8">
        <v>26</v>
      </c>
      <c r="D11" s="1"/>
    </row>
    <row r="12" spans="1:11" ht="26.25" x14ac:dyDescent="0.35">
      <c r="A12" s="5" t="s">
        <v>13</v>
      </c>
      <c r="B12" s="6" t="s">
        <v>15</v>
      </c>
      <c r="C12" s="8">
        <v>0.25</v>
      </c>
      <c r="D12" s="1"/>
    </row>
    <row r="13" spans="1:11" ht="23.25" x14ac:dyDescent="0.35">
      <c r="A13" s="5" t="s">
        <v>14</v>
      </c>
      <c r="B13" s="6" t="s">
        <v>4</v>
      </c>
      <c r="C13" s="7">
        <v>2000</v>
      </c>
      <c r="E13" s="23" t="s">
        <v>29</v>
      </c>
      <c r="F13" s="24"/>
      <c r="G13" s="24" t="s">
        <v>26</v>
      </c>
      <c r="H13" s="26" t="s">
        <v>30</v>
      </c>
      <c r="I13" s="24"/>
      <c r="J13" s="9" t="s">
        <v>26</v>
      </c>
      <c r="K13" s="10"/>
    </row>
    <row r="14" spans="1:11" ht="15" x14ac:dyDescent="0.25">
      <c r="A14" s="15"/>
      <c r="B14" s="15"/>
      <c r="C14" s="19" t="s">
        <v>23</v>
      </c>
      <c r="E14" s="25" t="s">
        <v>24</v>
      </c>
      <c r="F14" s="26" t="s">
        <v>25</v>
      </c>
      <c r="G14" s="26" t="s">
        <v>25</v>
      </c>
      <c r="H14" s="26" t="s">
        <v>31</v>
      </c>
      <c r="I14" s="26" t="s">
        <v>28</v>
      </c>
      <c r="J14" s="11" t="s">
        <v>25</v>
      </c>
      <c r="K14" s="10" t="s">
        <v>27</v>
      </c>
    </row>
    <row r="15" spans="1:11" ht="23.25" x14ac:dyDescent="0.35">
      <c r="A15" s="16" t="s">
        <v>16</v>
      </c>
      <c r="B15" s="17" t="s">
        <v>5</v>
      </c>
      <c r="C15" s="31">
        <f>2*C9*C10*C11/LN(C9*C10)</f>
        <v>4718.6809389021828</v>
      </c>
      <c r="E15" s="30">
        <f>2*C9*C10*C11/LN(2*C9)</f>
        <v>4342.9448190325184</v>
      </c>
      <c r="F15" s="30">
        <f>2*C9*C10*C11</f>
        <v>30000</v>
      </c>
      <c r="G15" s="30">
        <f>2*C9*C10*C11</f>
        <v>30000</v>
      </c>
      <c r="H15" s="30">
        <f>2*C9*C10*C11</f>
        <v>30000</v>
      </c>
      <c r="I15" s="30">
        <f>2*F15</f>
        <v>60000</v>
      </c>
      <c r="J15" s="32">
        <f>2*C9*C10*C11</f>
        <v>30000</v>
      </c>
      <c r="K15" s="13">
        <f>C13/J15</f>
        <v>6.6666666666666666E-2</v>
      </c>
    </row>
    <row r="16" spans="1:11" ht="26.25" x14ac:dyDescent="0.35">
      <c r="A16" s="16" t="s">
        <v>20</v>
      </c>
      <c r="B16" s="17" t="s">
        <v>8</v>
      </c>
      <c r="C16" s="20">
        <f>C8/(C15+C8)</f>
        <v>0.91376471694975669</v>
      </c>
      <c r="E16" s="33">
        <f>C8/(E15+C8)</f>
        <v>0.9200826375255341</v>
      </c>
      <c r="F16" s="27">
        <f>C8/(F15+C8)</f>
        <v>0.625</v>
      </c>
      <c r="G16" s="27"/>
      <c r="H16" s="27"/>
      <c r="I16" s="27">
        <f>C8/(I15+C8)</f>
        <v>0.45454545454545453</v>
      </c>
      <c r="J16" s="12"/>
      <c r="K16" s="12"/>
    </row>
    <row r="17" spans="1:11" ht="23.25" x14ac:dyDescent="0.35">
      <c r="A17" s="16"/>
      <c r="B17" s="17" t="s">
        <v>6</v>
      </c>
      <c r="C17" s="20">
        <f>C13*C16*C12/C15</f>
        <v>9.6824168531550167E-2</v>
      </c>
      <c r="E17" s="28">
        <f>C13*E16*C12/E15</f>
        <v>0.10592842827444694</v>
      </c>
      <c r="F17" s="28">
        <f>C13*F16*C12/F15</f>
        <v>1.0416666666666666E-2</v>
      </c>
      <c r="G17" s="28"/>
      <c r="H17" s="28"/>
      <c r="I17" s="28">
        <f>C13*I16*C12/I15</f>
        <v>3.7878787878787876E-3</v>
      </c>
      <c r="J17" s="12"/>
      <c r="K17" s="12"/>
    </row>
    <row r="18" spans="1:11" ht="23.25" x14ac:dyDescent="0.35">
      <c r="A18" s="16" t="s">
        <v>17</v>
      </c>
      <c r="B18" s="17" t="s">
        <v>7</v>
      </c>
      <c r="C18" s="20">
        <f>SQRT(C17/(1+C17))</f>
        <v>0.29711418204420331</v>
      </c>
      <c r="E18" s="28">
        <f>SQRT(E17/(1+E17))</f>
        <v>0.30948724376485731</v>
      </c>
      <c r="F18" s="28">
        <f t="shared" ref="F18:I18" si="0">SQRT(F17/(1+F17))</f>
        <v>0.10153461651336189</v>
      </c>
      <c r="G18" s="28"/>
      <c r="H18" s="28"/>
      <c r="I18" s="28">
        <f t="shared" si="0"/>
        <v>6.142951168339511E-2</v>
      </c>
      <c r="J18" s="12"/>
      <c r="K18" s="12"/>
    </row>
    <row r="19" spans="1:11" ht="26.25" x14ac:dyDescent="0.45">
      <c r="A19" s="16" t="s">
        <v>18</v>
      </c>
      <c r="B19" s="18" t="s">
        <v>21</v>
      </c>
      <c r="C19" s="21">
        <f>SQRT(C16)*C18</f>
        <v>0.2840145403522607</v>
      </c>
      <c r="E19" s="34">
        <f>SQRT(E16)*E18</f>
        <v>0.2968630676686535</v>
      </c>
      <c r="F19" s="34">
        <f t="shared" ref="F19:I19" si="1">SQRT(F16)*F18</f>
        <v>8.0270162383491939E-2</v>
      </c>
      <c r="G19" s="34">
        <f>SQRT(K15*C12/(K15*C12+1))</f>
        <v>0.12803687993289598</v>
      </c>
      <c r="H19" s="34">
        <v>0.19159999999999999</v>
      </c>
      <c r="I19" s="34">
        <f t="shared" si="1"/>
        <v>4.1415768328129106E-2</v>
      </c>
      <c r="J19" s="14">
        <f>SQRT(K15*C12/(K15*C12+1))</f>
        <v>0.12803687993289598</v>
      </c>
      <c r="K19" s="12"/>
    </row>
    <row r="20" spans="1:11" ht="26.25" x14ac:dyDescent="0.45">
      <c r="A20" s="15"/>
      <c r="B20" s="18" t="s">
        <v>22</v>
      </c>
      <c r="C20" s="22">
        <f>C19*SQRT(1+(C19^4*C12)/(2*C17))</f>
        <v>0.28520493217889442</v>
      </c>
      <c r="E20" s="29">
        <f>E19*SQRT(1+(E19^4*C12)/(2*E17))</f>
        <v>0.29822030780025044</v>
      </c>
      <c r="F20" s="29">
        <f>F19*SQRT(1+(F19^4*C12)/(2*F17))</f>
        <v>8.0290154919069698E-2</v>
      </c>
      <c r="G20" s="29"/>
      <c r="H20" s="29"/>
      <c r="I20" s="29">
        <f>I19*SQRT(1+(I19^4*C12)/(2*I17))</f>
        <v>4.1417778818587082E-2</v>
      </c>
    </row>
  </sheetData>
  <phoneticPr fontId="8" type="noConversion"/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ColWidth="8.88671875" defaultRowHeight="14.4" x14ac:dyDescent="0.3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ColWidth="8.88671875" defaultRowHeight="14.4" x14ac:dyDescent="0.3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Iowa State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Dekkers, Jack</dc:creator>
  <cp:lastModifiedBy>vanderwerf</cp:lastModifiedBy>
  <dcterms:created xsi:type="dcterms:W3CDTF">2013-04-15T14:01:18Z</dcterms:created>
  <dcterms:modified xsi:type="dcterms:W3CDTF">2015-05-15T16:48:33Z</dcterms:modified>
</cp:coreProperties>
</file>