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80" yWindow="480" windowWidth="20000" windowHeight="144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E25" i="1"/>
  <c r="D41" i="1"/>
  <c r="B35" i="1"/>
  <c r="B36" i="1"/>
  <c r="B37" i="1"/>
  <c r="B38" i="1"/>
  <c r="B39" i="1"/>
  <c r="B40" i="1"/>
  <c r="D40" i="1"/>
  <c r="D39" i="1"/>
  <c r="D38" i="1"/>
  <c r="D37" i="1"/>
  <c r="D36" i="1"/>
  <c r="D35" i="1"/>
  <c r="D34" i="1"/>
  <c r="B32" i="1"/>
  <c r="B33" i="1"/>
  <c r="D33" i="1"/>
  <c r="D32" i="1"/>
  <c r="D31" i="1"/>
  <c r="B30" i="1"/>
  <c r="D30" i="1"/>
  <c r="D29" i="1"/>
  <c r="B28" i="1"/>
  <c r="D28" i="1"/>
  <c r="D27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F26" i="1"/>
  <c r="E26" i="1"/>
  <c r="C20" i="1"/>
  <c r="C21" i="1"/>
</calcChain>
</file>

<file path=xl/sharedStrings.xml><?xml version="1.0" encoding="utf-8"?>
<sst xmlns="http://schemas.openxmlformats.org/spreadsheetml/2006/main" count="28" uniqueCount="27">
  <si>
    <t>M  =</t>
  </si>
  <si>
    <t>L  =</t>
  </si>
  <si>
    <t>k  =</t>
  </si>
  <si>
    <t>rQhat  =</t>
  </si>
  <si>
    <r>
      <t>q</t>
    </r>
    <r>
      <rPr>
        <vertAlign val="superscript"/>
        <sz val="18"/>
        <color theme="1"/>
        <rFont val="Calibri"/>
        <family val="2"/>
        <scheme val="minor"/>
      </rPr>
      <t>2</t>
    </r>
    <r>
      <rPr>
        <sz val="18"/>
        <color theme="1"/>
        <rFont val="Calibri"/>
        <family val="2"/>
        <scheme val="minor"/>
      </rPr>
      <t xml:space="preserve">  =</t>
    </r>
  </si>
  <si>
    <t># markers</t>
  </si>
  <si>
    <t>Effective population size</t>
  </si>
  <si>
    <t>Average chromosome size (M)</t>
  </si>
  <si>
    <t>Number of chromosomes</t>
  </si>
  <si>
    <t>Heritability of phenotypes</t>
  </si>
  <si>
    <t>Number of training individuals</t>
  </si>
  <si>
    <r>
      <t>h</t>
    </r>
    <r>
      <rPr>
        <vertAlign val="superscript"/>
        <sz val="18"/>
        <color theme="1"/>
        <rFont val="Calibri"/>
        <family val="2"/>
        <scheme val="minor"/>
      </rPr>
      <t>2</t>
    </r>
    <r>
      <rPr>
        <sz val="18"/>
        <color theme="1"/>
        <rFont val="Calibri"/>
        <family val="2"/>
        <scheme val="minor"/>
      </rPr>
      <t xml:space="preserve">  =</t>
    </r>
  </si>
  <si>
    <t>Effective number of chr. Segments</t>
  </si>
  <si>
    <t>Accuracy of genomic prediction as predictor of effects captured by markers</t>
  </si>
  <si>
    <t>Accuracy of genomic prediction as predictor of full breeding value</t>
  </si>
  <si>
    <t>Accuracy of genomic prediction based on Goddard et al. (2011), with notation after Dekkers (2007)</t>
  </si>
  <si>
    <t>Proportion of genetic variance captured by markers = b</t>
  </si>
  <si>
    <r>
      <t>r</t>
    </r>
    <r>
      <rPr>
        <b/>
        <vertAlign val="subscript"/>
        <sz val="18"/>
        <color rgb="FFFF0000"/>
        <rFont val="Calibri"/>
        <family val="2"/>
        <scheme val="minor"/>
      </rPr>
      <t>MBV</t>
    </r>
    <r>
      <rPr>
        <b/>
        <sz val="18"/>
        <color rgb="FFFF0000"/>
        <rFont val="Calibri"/>
        <family val="2"/>
        <scheme val="minor"/>
      </rPr>
      <t xml:space="preserve">  =</t>
    </r>
  </si>
  <si>
    <t>Me = 2NeLk/ln(NeL)</t>
  </si>
  <si>
    <t>Jack Dekkers, Feb. 2014</t>
  </si>
  <si>
    <t>N  =</t>
  </si>
  <si>
    <r>
      <t>N</t>
    </r>
    <r>
      <rPr>
        <vertAlign val="subscript"/>
        <sz val="18"/>
        <color theme="1"/>
        <rFont val="Calibri"/>
        <scheme val="minor"/>
      </rPr>
      <t>e</t>
    </r>
    <r>
      <rPr>
        <sz val="18"/>
        <color theme="1"/>
        <rFont val="Calibri"/>
        <family val="2"/>
        <scheme val="minor"/>
      </rPr>
      <t xml:space="preserve">  =</t>
    </r>
  </si>
  <si>
    <r>
      <t>M</t>
    </r>
    <r>
      <rPr>
        <vertAlign val="subscript"/>
        <sz val="18"/>
        <color theme="1"/>
        <rFont val="Calibri"/>
        <scheme val="minor"/>
      </rPr>
      <t>e</t>
    </r>
    <r>
      <rPr>
        <sz val="18"/>
        <color theme="1"/>
        <rFont val="Calibri"/>
        <family val="2"/>
        <scheme val="minor"/>
      </rPr>
      <t xml:space="preserve">  =</t>
    </r>
  </si>
  <si>
    <t>N</t>
  </si>
  <si>
    <r>
      <t>r</t>
    </r>
    <r>
      <rPr>
        <b/>
        <vertAlign val="subscript"/>
        <sz val="18"/>
        <color rgb="FFFF0000"/>
        <rFont val="Calibri"/>
        <family val="2"/>
        <scheme val="minor"/>
      </rPr>
      <t>MBV</t>
    </r>
  </si>
  <si>
    <r>
      <t>factor to reduce q</t>
    </r>
    <r>
      <rPr>
        <vertAlign val="superscript"/>
        <sz val="18"/>
        <color theme="1"/>
        <rFont val="Calibri"/>
        <family val="2"/>
        <scheme val="minor"/>
      </rPr>
      <t>2</t>
    </r>
  </si>
  <si>
    <t>CHANGE NUMBERS IN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</si>
</sst>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vertAlign val="subscript"/>
      <sz val="18"/>
      <color rgb="FFFF0000"/>
      <name val="Calibri"/>
      <family val="2"/>
      <scheme val="minor"/>
    </font>
    <font>
      <sz val="8"/>
      <name val="Verdana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vertAlign val="subscript"/>
      <sz val="18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4">
    <xf numFmtId="0" fontId="0" fillId="0" borderId="0"/>
    <xf numFmtId="43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5" fillId="0" borderId="0" xfId="0" applyFont="1"/>
    <xf numFmtId="0" fontId="6" fillId="2" borderId="0" xfId="0" applyFont="1" applyFill="1"/>
    <xf numFmtId="0" fontId="1" fillId="2" borderId="0" xfId="0" applyFont="1" applyFill="1"/>
    <xf numFmtId="0" fontId="0" fillId="0" borderId="0" xfId="0" applyAlignment="1">
      <alignment horizontal="right"/>
    </xf>
    <xf numFmtId="0" fontId="2" fillId="3" borderId="0" xfId="0" applyFont="1" applyFill="1" applyAlignment="1">
      <alignment horizontal="right"/>
    </xf>
    <xf numFmtId="166" fontId="2" fillId="3" borderId="0" xfId="1" applyNumberFormat="1" applyFont="1" applyFill="1"/>
    <xf numFmtId="0" fontId="2" fillId="3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5" borderId="0" xfId="0" applyFill="1"/>
    <xf numFmtId="164" fontId="2" fillId="5" borderId="0" xfId="0" applyNumberFormat="1" applyFont="1" applyFill="1"/>
    <xf numFmtId="165" fontId="3" fillId="5" borderId="0" xfId="0" applyNumberFormat="1" applyFont="1" applyFill="1"/>
    <xf numFmtId="166" fontId="2" fillId="5" borderId="0" xfId="1" applyNumberFormat="1" applyFont="1" applyFill="1"/>
    <xf numFmtId="4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left"/>
    </xf>
    <xf numFmtId="0" fontId="5" fillId="2" borderId="0" xfId="0" applyFont="1" applyFill="1"/>
  </cellXfs>
  <cellStyles count="5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</a:t>
            </a:r>
            <a:r>
              <a:rPr lang="en-US" baseline="-25000"/>
              <a:t>MBV</a:t>
            </a:r>
          </a:p>
        </c:rich>
      </c:tx>
      <c:layout>
        <c:manualLayout>
          <c:xMode val="edge"/>
          <c:yMode val="edge"/>
          <c:x val="0.0290214348206474"/>
          <c:y val="0.0067226890756302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018810148731"/>
          <c:y val="0.120354926222457"/>
          <c:w val="0.807545494313211"/>
          <c:h val="0.6902566002779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rMBV</c:v>
                </c:pt>
              </c:strCache>
            </c:strRef>
          </c:tx>
          <c:marker>
            <c:symbol val="none"/>
          </c:marker>
          <c:xVal>
            <c:numRef>
              <c:f>Sheet1!$B$27:$B$48</c:f>
              <c:numCache>
                <c:formatCode>General</c:formatCode>
                <c:ptCount val="22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400.0</c:v>
                </c:pt>
                <c:pt idx="6">
                  <c:v>800.0</c:v>
                </c:pt>
                <c:pt idx="7">
                  <c:v>1000.0</c:v>
                </c:pt>
                <c:pt idx="8">
                  <c:v>2000.0</c:v>
                </c:pt>
                <c:pt idx="9">
                  <c:v>4000.0</c:v>
                </c:pt>
                <c:pt idx="10">
                  <c:v>8000.0</c:v>
                </c:pt>
                <c:pt idx="11">
                  <c:v>16000.0</c:v>
                </c:pt>
                <c:pt idx="12">
                  <c:v>32000.0</c:v>
                </c:pt>
                <c:pt idx="13">
                  <c:v>64000.0</c:v>
                </c:pt>
                <c:pt idx="14">
                  <c:v>100000.0</c:v>
                </c:pt>
              </c:numCache>
            </c:numRef>
          </c:xVal>
          <c:yVal>
            <c:numRef>
              <c:f>Sheet1!$C$27:$C$48</c:f>
              <c:numCache>
                <c:formatCode>_(* #,##0.00_);_(* \(#,##0.00\);_(* "-"??_);_(@_)</c:formatCode>
                <c:ptCount val="22"/>
                <c:pt idx="0">
                  <c:v>0.0425666973349435</c:v>
                </c:pt>
                <c:pt idx="1">
                  <c:v>0.0601412197323916</c:v>
                </c:pt>
                <c:pt idx="2">
                  <c:v>0.0948219228092759</c:v>
                </c:pt>
                <c:pt idx="3">
                  <c:v>0.133469920521561</c:v>
                </c:pt>
                <c:pt idx="4">
                  <c:v>0.187014087047819</c:v>
                </c:pt>
                <c:pt idx="5">
                  <c:v>0.259751580730194</c:v>
                </c:pt>
                <c:pt idx="6">
                  <c:v>0.354985374248637</c:v>
                </c:pt>
                <c:pt idx="7">
                  <c:v>0.390480143021565</c:v>
                </c:pt>
                <c:pt idx="8">
                  <c:v>0.512704901256799</c:v>
                </c:pt>
                <c:pt idx="9">
                  <c:v>0.641884626156769</c:v>
                </c:pt>
                <c:pt idx="10">
                  <c:v>0.758418717752912</c:v>
                </c:pt>
                <c:pt idx="11">
                  <c:v>0.846895850567409</c:v>
                </c:pt>
                <c:pt idx="12">
                  <c:v>0.904576541197506</c:v>
                </c:pt>
                <c:pt idx="13">
                  <c:v>0.938217961247558</c:v>
                </c:pt>
                <c:pt idx="14">
                  <c:v>0.951280688586624</c:v>
                </c:pt>
              </c:numCache>
            </c:numRef>
          </c:yVal>
          <c:smooth val="1"/>
        </c:ser>
        <c:ser>
          <c:idx val="1"/>
          <c:order val="1"/>
          <c:tx>
            <c:v>rMBV reduced q2</c:v>
          </c:tx>
          <c:marker>
            <c:symbol val="none"/>
          </c:marker>
          <c:xVal>
            <c:numRef>
              <c:f>Sheet1!$B$27:$B$41</c:f>
              <c:numCache>
                <c:formatCode>General</c:formatCode>
                <c:ptCount val="1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400.0</c:v>
                </c:pt>
                <c:pt idx="6">
                  <c:v>800.0</c:v>
                </c:pt>
                <c:pt idx="7">
                  <c:v>1000.0</c:v>
                </c:pt>
                <c:pt idx="8">
                  <c:v>2000.0</c:v>
                </c:pt>
                <c:pt idx="9">
                  <c:v>4000.0</c:v>
                </c:pt>
                <c:pt idx="10">
                  <c:v>8000.0</c:v>
                </c:pt>
                <c:pt idx="11">
                  <c:v>16000.0</c:v>
                </c:pt>
                <c:pt idx="12">
                  <c:v>32000.0</c:v>
                </c:pt>
                <c:pt idx="13">
                  <c:v>64000.0</c:v>
                </c:pt>
                <c:pt idx="14">
                  <c:v>100000.0</c:v>
                </c:pt>
              </c:numCache>
            </c:numRef>
          </c:xVal>
          <c:yVal>
            <c:numRef>
              <c:f>Sheet1!$D$27:$D$41</c:f>
              <c:numCache>
                <c:formatCode>_(* #,##0.00_);_(* \(#,##0.00\);_(* "-"??_);_(@_)</c:formatCode>
                <c:ptCount val="15"/>
                <c:pt idx="0">
                  <c:v>0.0340598382318471</c:v>
                </c:pt>
                <c:pt idx="1">
                  <c:v>0.0481312580404335</c:v>
                </c:pt>
                <c:pt idx="2">
                  <c:v>0.0759292528124028</c:v>
                </c:pt>
                <c:pt idx="3">
                  <c:v>0.1069762158487</c:v>
                </c:pt>
                <c:pt idx="4">
                  <c:v>0.150163714373376</c:v>
                </c:pt>
                <c:pt idx="5">
                  <c:v>0.209289204404986</c:v>
                </c:pt>
                <c:pt idx="6">
                  <c:v>0.287822038793161</c:v>
                </c:pt>
                <c:pt idx="7">
                  <c:v>0.317508571135262</c:v>
                </c:pt>
                <c:pt idx="8">
                  <c:v>0.421975810405949</c:v>
                </c:pt>
                <c:pt idx="9">
                  <c:v>0.53727617454082</c:v>
                </c:pt>
                <c:pt idx="10">
                  <c:v>0.647071419354757</c:v>
                </c:pt>
                <c:pt idx="11">
                  <c:v>0.735135617130147</c:v>
                </c:pt>
                <c:pt idx="12">
                  <c:v>0.795197989573118</c:v>
                </c:pt>
                <c:pt idx="13">
                  <c:v>0.831331504355117</c:v>
                </c:pt>
                <c:pt idx="14">
                  <c:v>0.845598670154556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68648"/>
        <c:axId val="-2029091496"/>
      </c:scatterChart>
      <c:valAx>
        <c:axId val="2116268648"/>
        <c:scaling>
          <c:orientation val="minMax"/>
          <c:max val="100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Training size 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29091496"/>
        <c:crosses val="autoZero"/>
        <c:crossBetween val="midCat"/>
        <c:majorUnit val="1000.0"/>
        <c:dispUnits>
          <c:builtInUnit val="thousands"/>
          <c:dispUnitsLbl>
            <c:layout/>
          </c:dispUnitsLbl>
        </c:dispUnits>
      </c:valAx>
      <c:valAx>
        <c:axId val="-2029091496"/>
        <c:scaling>
          <c:orientation val="minMax"/>
          <c:max val="1.0"/>
          <c:min val="0.0"/>
        </c:scaling>
        <c:delete val="0"/>
        <c:axPos val="l"/>
        <c:majorGridlines/>
        <c:numFmt formatCode="_(* #,##0.0_);_(* \(#,##0.0\);_(* &quot;-&quot;?_);_(@_)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116268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1</xdr:row>
      <xdr:rowOff>95250</xdr:rowOff>
    </xdr:from>
    <xdr:to>
      <xdr:col>4</xdr:col>
      <xdr:colOff>2390775</xdr:colOff>
      <xdr:row>6</xdr:row>
      <xdr:rowOff>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1181100" y="333375"/>
          <a:ext cx="49339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695325</xdr:colOff>
      <xdr:row>0</xdr:row>
      <xdr:rowOff>219075</xdr:rowOff>
    </xdr:from>
    <xdr:to>
      <xdr:col>3</xdr:col>
      <xdr:colOff>727075</xdr:colOff>
      <xdr:row>7</xdr:row>
      <xdr:rowOff>76200</xdr:rowOff>
    </xdr:to>
    <xdr:pic>
      <xdr:nvPicPr>
        <xdr:cNvPr id="193" name="Picture 1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219075"/>
          <a:ext cx="631507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364066</xdr:colOff>
      <xdr:row>8</xdr:row>
      <xdr:rowOff>57150</xdr:rowOff>
    </xdr:from>
    <xdr:to>
      <xdr:col>7</xdr:col>
      <xdr:colOff>431799</xdr:colOff>
      <xdr:row>22</xdr:row>
      <xdr:rowOff>71967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zoomScale="75" zoomScaleNormal="75" zoomScalePageLayoutView="75" workbookViewId="0">
      <selection activeCell="F30" sqref="F30"/>
    </sheetView>
  </sheetViews>
  <sheetFormatPr baseColWidth="10" defaultColWidth="8.83203125" defaultRowHeight="14" x14ac:dyDescent="0"/>
  <cols>
    <col min="1" max="1" width="64" customWidth="1"/>
    <col min="2" max="2" width="13.5" customWidth="1"/>
    <col min="3" max="3" width="17" bestFit="1" customWidth="1"/>
    <col min="4" max="4" width="14.1640625" customWidth="1"/>
    <col min="5" max="5" width="17.33203125" customWidth="1"/>
    <col min="6" max="6" width="11.6640625" customWidth="1"/>
    <col min="7" max="7" width="16" bestFit="1" customWidth="1"/>
    <col min="8" max="8" width="14.1640625" bestFit="1" customWidth="1"/>
  </cols>
  <sheetData>
    <row r="1" spans="1:5" ht="18">
      <c r="A1" s="2" t="s">
        <v>15</v>
      </c>
      <c r="E1" t="s">
        <v>19</v>
      </c>
    </row>
    <row r="2" spans="1:5" ht="18">
      <c r="A2" s="3"/>
      <c r="B2" s="4"/>
      <c r="C2" s="4"/>
      <c r="D2" s="4"/>
      <c r="E2" s="4"/>
    </row>
    <row r="3" spans="1:5" ht="18">
      <c r="A3" s="3"/>
      <c r="B3" s="4"/>
      <c r="C3" s="4"/>
      <c r="D3" s="4"/>
      <c r="E3" s="4"/>
    </row>
    <row r="4" spans="1:5" ht="18">
      <c r="A4" s="3"/>
      <c r="B4" s="4"/>
      <c r="C4" s="4"/>
      <c r="D4" s="4"/>
      <c r="E4" s="4"/>
    </row>
    <row r="5" spans="1:5" ht="18">
      <c r="A5" s="3"/>
      <c r="B5" s="4"/>
      <c r="C5" s="4"/>
      <c r="D5" s="4"/>
      <c r="E5" s="4"/>
    </row>
    <row r="6" spans="1:5" ht="18">
      <c r="A6" s="3"/>
      <c r="B6" s="4"/>
      <c r="C6" s="4"/>
      <c r="D6" s="4"/>
      <c r="E6" s="4"/>
    </row>
    <row r="7" spans="1:5" ht="18">
      <c r="A7" s="3"/>
      <c r="B7" s="4"/>
      <c r="C7" s="4"/>
      <c r="D7" s="4"/>
      <c r="E7" s="4"/>
    </row>
    <row r="8" spans="1:5" ht="18">
      <c r="A8" s="3"/>
      <c r="B8" s="4"/>
      <c r="C8" s="4"/>
      <c r="D8" s="4"/>
      <c r="E8" s="4"/>
    </row>
    <row r="9" spans="1:5" ht="18">
      <c r="A9" s="3"/>
      <c r="B9" s="21" t="s">
        <v>26</v>
      </c>
      <c r="C9" s="4"/>
      <c r="D9" s="4"/>
      <c r="E9" s="4"/>
    </row>
    <row r="10" spans="1:5" ht="23">
      <c r="A10" s="5" t="s">
        <v>5</v>
      </c>
      <c r="B10" s="6" t="s">
        <v>0</v>
      </c>
      <c r="C10" s="7">
        <v>40000</v>
      </c>
      <c r="D10" s="1"/>
    </row>
    <row r="11" spans="1:5" ht="25">
      <c r="A11" s="5" t="s">
        <v>6</v>
      </c>
      <c r="B11" s="6" t="s">
        <v>21</v>
      </c>
      <c r="C11" s="7">
        <v>200</v>
      </c>
      <c r="D11" s="1"/>
    </row>
    <row r="12" spans="1:5" ht="23">
      <c r="A12" s="5" t="s">
        <v>7</v>
      </c>
      <c r="B12" s="6" t="s">
        <v>1</v>
      </c>
      <c r="C12" s="8">
        <v>1.5</v>
      </c>
      <c r="D12" s="1"/>
    </row>
    <row r="13" spans="1:5" ht="23">
      <c r="A13" s="5" t="s">
        <v>8</v>
      </c>
      <c r="B13" s="6" t="s">
        <v>2</v>
      </c>
      <c r="C13" s="8">
        <v>19</v>
      </c>
      <c r="D13" s="1"/>
    </row>
    <row r="14" spans="1:5" ht="24">
      <c r="A14" s="5" t="s">
        <v>9</v>
      </c>
      <c r="B14" s="6" t="s">
        <v>11</v>
      </c>
      <c r="C14" s="8">
        <v>0.4</v>
      </c>
      <c r="D14" s="1"/>
    </row>
    <row r="15" spans="1:5" ht="23">
      <c r="A15" s="5" t="s">
        <v>10</v>
      </c>
      <c r="B15" s="6" t="s">
        <v>20</v>
      </c>
      <c r="C15" s="7">
        <v>8000</v>
      </c>
    </row>
    <row r="16" spans="1:5">
      <c r="A16" s="9"/>
      <c r="B16" s="9"/>
      <c r="C16" s="13" t="s">
        <v>18</v>
      </c>
    </row>
    <row r="17" spans="1:6" ht="25">
      <c r="A17" s="10" t="s">
        <v>12</v>
      </c>
      <c r="B17" s="11" t="s">
        <v>22</v>
      </c>
      <c r="C17" s="16">
        <f>2*C11*C12*C13/LN(C11*C12)</f>
        <v>1998.6736960348653</v>
      </c>
    </row>
    <row r="18" spans="1:6" ht="24">
      <c r="A18" s="10" t="s">
        <v>16</v>
      </c>
      <c r="B18" s="11" t="s">
        <v>4</v>
      </c>
      <c r="C18" s="14">
        <f>C10/(C17+C10)</f>
        <v>0.95241102825055257</v>
      </c>
    </row>
    <row r="19" spans="1:6" ht="23">
      <c r="A19" s="10"/>
      <c r="B19" s="11"/>
      <c r="C19" s="14"/>
    </row>
    <row r="20" spans="1:6" ht="23">
      <c r="A20" s="10" t="s">
        <v>13</v>
      </c>
      <c r="B20" s="11" t="s">
        <v>3</v>
      </c>
      <c r="C20" s="14">
        <f>SQRT($C15*C18*$C14/($C15*C18*$C14+C17))</f>
        <v>0.77713565533542417</v>
      </c>
    </row>
    <row r="21" spans="1:6" ht="25">
      <c r="A21" s="10" t="s">
        <v>14</v>
      </c>
      <c r="B21" s="12" t="s">
        <v>17</v>
      </c>
      <c r="C21" s="15">
        <f>SQRT(C18)*C20</f>
        <v>0.75841871775291225</v>
      </c>
    </row>
    <row r="24" spans="1:6" ht="24">
      <c r="D24" s="11" t="s">
        <v>25</v>
      </c>
    </row>
    <row r="25" spans="1:6">
      <c r="D25">
        <v>0.8</v>
      </c>
      <c r="E25" s="20">
        <f>D25*C18</f>
        <v>0.76192882260044215</v>
      </c>
    </row>
    <row r="26" spans="1:6" ht="25">
      <c r="B26" s="18" t="s">
        <v>23</v>
      </c>
      <c r="C26" s="12" t="s">
        <v>24</v>
      </c>
      <c r="D26" s="12" t="s">
        <v>24</v>
      </c>
      <c r="E26" s="17">
        <f>C18*C14*C15*C14*C18/(C15*C14*C18+C17)/C14/C18</f>
        <v>0.60393982679361924</v>
      </c>
      <c r="F26" s="17">
        <f>C15*C14*C18/(C15*C14*C18+C17)</f>
        <v>0.60393982679361913</v>
      </c>
    </row>
    <row r="27" spans="1:6">
      <c r="B27">
        <v>10</v>
      </c>
      <c r="C27" s="17">
        <f t="shared" ref="C27:C41" si="0">SQRT($C$18)*SQRT($B27*$C$18*$C$14/($B27*$C$18*$C$14+$C$17))</f>
        <v>4.2566697334943497E-2</v>
      </c>
      <c r="D27" s="17">
        <f t="shared" ref="D27:D41" si="1">SQRT($C$18*$D$25)*SQRT($B27*$C$18*$D$25*$C$14/($B27*$C$18*$D$25*$C$14+$C$17))</f>
        <v>3.4059838231847099E-2</v>
      </c>
    </row>
    <row r="28" spans="1:6">
      <c r="B28">
        <f>B27*2</f>
        <v>20</v>
      </c>
      <c r="C28" s="17">
        <f t="shared" si="0"/>
        <v>6.0141219732391574E-2</v>
      </c>
      <c r="D28" s="17">
        <f t="shared" si="1"/>
        <v>4.8131258040433472E-2</v>
      </c>
    </row>
    <row r="29" spans="1:6">
      <c r="B29">
        <v>50</v>
      </c>
      <c r="C29" s="17">
        <f t="shared" si="0"/>
        <v>9.4821922809275899E-2</v>
      </c>
      <c r="D29" s="17">
        <f t="shared" si="1"/>
        <v>7.5929252812402787E-2</v>
      </c>
    </row>
    <row r="30" spans="1:6">
      <c r="B30">
        <f t="shared" ref="B30:B40" si="2">B29*2</f>
        <v>100</v>
      </c>
      <c r="C30" s="17">
        <f t="shared" si="0"/>
        <v>0.13346992052156118</v>
      </c>
      <c r="D30" s="17">
        <f t="shared" si="1"/>
        <v>0.10697621584870046</v>
      </c>
    </row>
    <row r="31" spans="1:6">
      <c r="B31">
        <v>200</v>
      </c>
      <c r="C31" s="17">
        <f t="shared" si="0"/>
        <v>0.18701408704781944</v>
      </c>
      <c r="D31" s="17">
        <f t="shared" si="1"/>
        <v>0.15016371437337628</v>
      </c>
    </row>
    <row r="32" spans="1:6">
      <c r="B32">
        <f t="shared" si="2"/>
        <v>400</v>
      </c>
      <c r="C32" s="17">
        <f t="shared" si="0"/>
        <v>0.25975158073019439</v>
      </c>
      <c r="D32" s="17">
        <f t="shared" si="1"/>
        <v>0.2092892044049865</v>
      </c>
    </row>
    <row r="33" spans="2:4">
      <c r="B33">
        <f t="shared" si="2"/>
        <v>800</v>
      </c>
      <c r="C33" s="17">
        <f t="shared" si="0"/>
        <v>0.35498537424863663</v>
      </c>
      <c r="D33" s="17">
        <f t="shared" si="1"/>
        <v>0.28782203879316054</v>
      </c>
    </row>
    <row r="34" spans="2:4">
      <c r="B34">
        <v>1000</v>
      </c>
      <c r="C34" s="17">
        <f t="shared" si="0"/>
        <v>0.39048014302156547</v>
      </c>
      <c r="D34" s="17">
        <f t="shared" si="1"/>
        <v>0.31750857113526193</v>
      </c>
    </row>
    <row r="35" spans="2:4">
      <c r="B35">
        <f t="shared" si="2"/>
        <v>2000</v>
      </c>
      <c r="C35" s="17">
        <f t="shared" si="0"/>
        <v>0.51270490125679857</v>
      </c>
      <c r="D35" s="17">
        <f t="shared" si="1"/>
        <v>0.42197581040594889</v>
      </c>
    </row>
    <row r="36" spans="2:4">
      <c r="B36">
        <f t="shared" si="2"/>
        <v>4000</v>
      </c>
      <c r="C36" s="17">
        <f t="shared" si="0"/>
        <v>0.641884626156769</v>
      </c>
      <c r="D36" s="17">
        <f t="shared" si="1"/>
        <v>0.53727617454082011</v>
      </c>
    </row>
    <row r="37" spans="2:4">
      <c r="B37">
        <f t="shared" si="2"/>
        <v>8000</v>
      </c>
      <c r="C37" s="17">
        <f t="shared" si="0"/>
        <v>0.75841871775291225</v>
      </c>
      <c r="D37" s="17">
        <f t="shared" si="1"/>
        <v>0.64707141935475676</v>
      </c>
    </row>
    <row r="38" spans="2:4">
      <c r="B38">
        <f t="shared" si="2"/>
        <v>16000</v>
      </c>
      <c r="C38" s="17">
        <f t="shared" si="0"/>
        <v>0.8468958505674089</v>
      </c>
      <c r="D38" s="17">
        <f t="shared" si="1"/>
        <v>0.73513561713014719</v>
      </c>
    </row>
    <row r="39" spans="2:4">
      <c r="B39">
        <f t="shared" si="2"/>
        <v>32000</v>
      </c>
      <c r="C39" s="17">
        <f t="shared" si="0"/>
        <v>0.90457654119750608</v>
      </c>
      <c r="D39" s="17">
        <f t="shared" si="1"/>
        <v>0.79519798957311771</v>
      </c>
    </row>
    <row r="40" spans="2:4">
      <c r="B40">
        <f t="shared" si="2"/>
        <v>64000</v>
      </c>
      <c r="C40" s="17">
        <f t="shared" si="0"/>
        <v>0.93821796124755796</v>
      </c>
      <c r="D40" s="17">
        <f t="shared" si="1"/>
        <v>0.83133150435511671</v>
      </c>
    </row>
    <row r="41" spans="2:4">
      <c r="B41">
        <v>100000</v>
      </c>
      <c r="C41" s="17">
        <f t="shared" si="0"/>
        <v>0.95128068858662396</v>
      </c>
      <c r="D41" s="17">
        <f t="shared" si="1"/>
        <v>0.84559867015455648</v>
      </c>
    </row>
    <row r="42" spans="2:4">
      <c r="C42" s="17"/>
    </row>
    <row r="43" spans="2:4">
      <c r="C43" s="17"/>
    </row>
    <row r="44" spans="2:4">
      <c r="C44" s="17"/>
    </row>
    <row r="45" spans="2:4">
      <c r="C45" s="17"/>
    </row>
    <row r="46" spans="2:4">
      <c r="C46" s="17"/>
    </row>
    <row r="47" spans="2:4">
      <c r="C47" s="17"/>
    </row>
    <row r="48" spans="2:4">
      <c r="C48" s="17"/>
    </row>
    <row r="53" spans="12:12">
      <c r="L53" s="19"/>
    </row>
  </sheetData>
  <phoneticPr fontId="8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Dekkers, Jack</dc:creator>
  <cp:lastModifiedBy>Jack Dekkers</cp:lastModifiedBy>
  <dcterms:created xsi:type="dcterms:W3CDTF">2013-04-15T14:01:18Z</dcterms:created>
  <dcterms:modified xsi:type="dcterms:W3CDTF">2015-05-20T21:01:30Z</dcterms:modified>
</cp:coreProperties>
</file>