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hehs/Desktop/Github_Repos/Wastewater_modeling/data/raw_data/"/>
    </mc:Choice>
  </mc:AlternateContent>
  <xr:revisionPtr revIDLastSave="0" documentId="13_ncr:1_{2DFC79CD-4E94-A444-AF20-DADFBF7D9B00}" xr6:coauthVersionLast="47" xr6:coauthVersionMax="47" xr10:uidLastSave="{00000000-0000-0000-0000-000000000000}"/>
  <bookViews>
    <workbookView xWindow="0" yWindow="500" windowWidth="35840" windowHeight="21900" activeTab="6" xr2:uid="{C899A29A-04AF-43BA-B2F7-B1EA27FD8930}"/>
  </bookViews>
  <sheets>
    <sheet name="RT Sample Layout" sheetId="1" r:id="rId1"/>
    <sheet name="RT MasterMix" sheetId="2" r:id="rId2"/>
    <sheet name="qPCR Plate Layout" sheetId="3" r:id="rId3"/>
    <sheet name="qPCR MasterMix" sheetId="4" r:id="rId4"/>
    <sheet name="Results" sheetId="5" r:id="rId5"/>
    <sheet name="Standard Curves" sheetId="7" r:id="rId6"/>
    <sheet name="Sheet1" sheetId="8" r:id="rId7"/>
  </sheets>
  <definedNames>
    <definedName name="_xlnm._FilterDatabase" localSheetId="4" hidden="1">Results!$A$1:$O$109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8" l="1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E25" i="8"/>
  <c r="D25" i="8"/>
  <c r="D24" i="8"/>
  <c r="E24" i="8" s="1"/>
  <c r="D23" i="8"/>
  <c r="E23" i="8" s="1"/>
  <c r="D22" i="8"/>
  <c r="E22" i="8" s="1"/>
  <c r="E21" i="8"/>
  <c r="E20" i="8"/>
  <c r="E19" i="8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D12" i="8"/>
  <c r="E12" i="8" s="1"/>
  <c r="D11" i="8"/>
  <c r="E11" i="8" s="1"/>
  <c r="E10" i="8"/>
  <c r="D10" i="8"/>
  <c r="D9" i="8"/>
  <c r="E9" i="8" s="1"/>
  <c r="D8" i="8"/>
  <c r="E8" i="8" s="1"/>
  <c r="E7" i="8"/>
  <c r="D7" i="8"/>
  <c r="D6" i="8"/>
  <c r="E6" i="8" s="1"/>
  <c r="E5" i="8"/>
  <c r="D5" i="8"/>
  <c r="E4" i="8"/>
  <c r="E3" i="8"/>
  <c r="E2" i="8"/>
  <c r="E37" i="7"/>
  <c r="D37" i="7"/>
  <c r="D36" i="7"/>
  <c r="E36" i="7" s="1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E26" i="7"/>
  <c r="E25" i="7"/>
  <c r="E24" i="7"/>
  <c r="D17" i="7"/>
  <c r="E17" i="7" s="1"/>
  <c r="D18" i="7"/>
  <c r="E18" i="7" s="1"/>
  <c r="E3" i="7"/>
  <c r="E4" i="7"/>
  <c r="E2" i="7"/>
  <c r="D16" i="7"/>
  <c r="E16" i="7" s="1"/>
  <c r="D15" i="7"/>
  <c r="E15" i="7" s="1"/>
  <c r="D14" i="7"/>
  <c r="E14" i="7" s="1"/>
  <c r="D13" i="7"/>
  <c r="E13" i="7" s="1"/>
  <c r="D12" i="7"/>
  <c r="E12" i="7" s="1"/>
  <c r="D11" i="7"/>
  <c r="E11" i="7" s="1"/>
  <c r="D10" i="7"/>
  <c r="E10" i="7" s="1"/>
  <c r="D9" i="7"/>
  <c r="E9" i="7" s="1"/>
  <c r="D8" i="7"/>
  <c r="E8" i="7" s="1"/>
  <c r="D7" i="7"/>
  <c r="E7" i="7" s="1"/>
  <c r="D6" i="7"/>
  <c r="E6" i="7" s="1"/>
  <c r="D5" i="7"/>
  <c r="E5" i="7" s="1"/>
  <c r="B5" i="4" l="1"/>
  <c r="B16" i="2" l="1"/>
  <c r="H13" i="1"/>
  <c r="H12" i="1"/>
  <c r="H11" i="1"/>
  <c r="H22" i="1"/>
  <c r="H21" i="1"/>
  <c r="H20" i="1"/>
  <c r="H19" i="1"/>
  <c r="C24" i="1"/>
  <c r="C23" i="1"/>
  <c r="C22" i="1"/>
  <c r="C21" i="1"/>
  <c r="C20" i="1"/>
  <c r="C19" i="1"/>
  <c r="B30" i="4"/>
  <c r="B29" i="4"/>
  <c r="B28" i="4"/>
  <c r="B21" i="4"/>
  <c r="C27" i="4" s="1"/>
  <c r="D27" i="4" s="1"/>
  <c r="B14" i="4"/>
  <c r="C10" i="4"/>
  <c r="D10" i="4" s="1"/>
  <c r="B32" i="4" l="1"/>
  <c r="C29" i="4"/>
  <c r="D29" i="4" s="1"/>
  <c r="C28" i="4"/>
  <c r="D28" i="4" s="1"/>
  <c r="C30" i="4"/>
  <c r="D30" i="4" s="1"/>
  <c r="C32" i="4"/>
  <c r="C26" i="4"/>
  <c r="D26" i="4" s="1"/>
  <c r="C11" i="4"/>
  <c r="D11" i="4" s="1"/>
  <c r="C12" i="4"/>
  <c r="D12" i="4" s="1"/>
  <c r="C14" i="4"/>
  <c r="D14" i="4" s="1"/>
  <c r="D32" i="4" l="1"/>
  <c r="B20" i="2"/>
  <c r="B2" i="2"/>
  <c r="C31" i="2"/>
  <c r="B31" i="2"/>
  <c r="C29" i="2"/>
  <c r="D29" i="2" s="1"/>
  <c r="C28" i="2"/>
  <c r="D28" i="2" s="1"/>
  <c r="C27" i="2"/>
  <c r="D27" i="2" s="1"/>
  <c r="C26" i="2"/>
  <c r="D26" i="2" s="1"/>
  <c r="C20" i="2"/>
  <c r="C18" i="2"/>
  <c r="D18" i="2" s="1"/>
  <c r="C17" i="2"/>
  <c r="D17" i="2" s="1"/>
  <c r="C16" i="2"/>
  <c r="D16" i="2" s="1"/>
  <c r="D20" i="2" l="1"/>
  <c r="D31" i="2"/>
  <c r="H9" i="1" l="1"/>
  <c r="H10" i="1"/>
  <c r="C9" i="1"/>
  <c r="C10" i="1"/>
  <c r="C11" i="1"/>
  <c r="C12" i="1"/>
  <c r="C13" i="1"/>
  <c r="H8" i="1"/>
  <c r="C8" i="1"/>
</calcChain>
</file>

<file path=xl/sharedStrings.xml><?xml version="1.0" encoding="utf-8"?>
<sst xmlns="http://schemas.openxmlformats.org/spreadsheetml/2006/main" count="1234" uniqueCount="254">
  <si>
    <t xml:space="preserve">Collection Date: </t>
  </si>
  <si>
    <t xml:space="preserve">Collection Number: </t>
  </si>
  <si>
    <t xml:space="preserve">NO </t>
  </si>
  <si>
    <t xml:space="preserve">MI </t>
  </si>
  <si>
    <t>CC</t>
  </si>
  <si>
    <t>SARS CoV 2</t>
  </si>
  <si>
    <t>A</t>
  </si>
  <si>
    <t>B</t>
  </si>
  <si>
    <t>C</t>
  </si>
  <si>
    <t>Blank</t>
  </si>
  <si>
    <t xml:space="preserve">CalfGuard </t>
  </si>
  <si>
    <t>A + RNA</t>
  </si>
  <si>
    <t>NO</t>
  </si>
  <si>
    <t xml:space="preserve">H20 + RNA </t>
  </si>
  <si>
    <t>A + BCOV RNA</t>
  </si>
  <si>
    <t>RT Step (Strip Tubes)</t>
  </si>
  <si>
    <t xml:space="preserve">Number of Samples: </t>
  </si>
  <si>
    <t>PCR Protocol</t>
  </si>
  <si>
    <t xml:space="preserve">1. Aliquot 12.75 uL of Mixture 1 into individual PCR tubes. </t>
  </si>
  <si>
    <t xml:space="preserve">2. Add 3 uL RNA sample to each reaction. </t>
  </si>
  <si>
    <t xml:space="preserve">3. Heat Mixture 1 for 5 min at 65C. Cool on ice. </t>
  </si>
  <si>
    <t xml:space="preserve">4. Add Mixture 2. Invert gently. </t>
  </si>
  <si>
    <t xml:space="preserve">5. Incubate for 10 min at 25C. </t>
  </si>
  <si>
    <t xml:space="preserve">6. Incubate for 50 min at 37C. </t>
  </si>
  <si>
    <t xml:space="preserve">7. Inactivate the reaction by heating for 15 min at 70C. </t>
  </si>
  <si>
    <t>MIXTURE 1</t>
  </si>
  <si>
    <t xml:space="preserve">Reagent </t>
  </si>
  <si>
    <t>uL per RXN</t>
  </si>
  <si>
    <t># RXNs</t>
  </si>
  <si>
    <t xml:space="preserve">Total uL </t>
  </si>
  <si>
    <t>RNAse-Free Water</t>
  </si>
  <si>
    <t>dNTP Mix (10 mM)</t>
  </si>
  <si>
    <t>Total Volume</t>
  </si>
  <si>
    <t>MIXTURE 2</t>
  </si>
  <si>
    <t>M-MLV 5X Buffer</t>
  </si>
  <si>
    <t>0.1 M DTT</t>
  </si>
  <si>
    <t>SUPERase•In RNase Inhibitor (20U/uL)</t>
  </si>
  <si>
    <t>M-MLV RT</t>
  </si>
  <si>
    <t xml:space="preserve">Notes: </t>
  </si>
  <si>
    <t xml:space="preserve">&gt; M-MLV Reverse Transcriptase Lot # </t>
  </si>
  <si>
    <t xml:space="preserve">&gt; Superase Lot # </t>
  </si>
  <si>
    <t xml:space="preserve">Collection Num: </t>
  </si>
  <si>
    <t xml:space="preserve">Add 3 uL of Sample RNA to 12.75 uL of Mixture 1. Heat for 5 min at 65C. Cool on ice. </t>
  </si>
  <si>
    <t xml:space="preserve">Add 9.25 uL of Mixture 2 to each reaction. Run RT-Step. </t>
  </si>
  <si>
    <t>D</t>
  </si>
  <si>
    <t>E</t>
  </si>
  <si>
    <t>F</t>
  </si>
  <si>
    <t>G</t>
  </si>
  <si>
    <t>H</t>
  </si>
  <si>
    <t>Effective Number of Samples</t>
  </si>
  <si>
    <t xml:space="preserve">Reaction Volume: </t>
  </si>
  <si>
    <t>SARS-CoV-2 MasterMix (BioBot)</t>
  </si>
  <si>
    <t>Final Conc.</t>
  </si>
  <si>
    <t xml:space="preserve">2X TaqMan Fast Advanced MasterMix </t>
  </si>
  <si>
    <t>U</t>
  </si>
  <si>
    <t>IDT Primer &amp; Probe Kit</t>
  </si>
  <si>
    <t>0.5, 0.5, 0.13</t>
  </si>
  <si>
    <t>uM</t>
  </si>
  <si>
    <t>BCoV MasterMix (Decaro 2008)</t>
  </si>
  <si>
    <t>F Primer (20 uM)</t>
  </si>
  <si>
    <t>R Primer (20 uM)</t>
  </si>
  <si>
    <t>Probe (20 uM)</t>
  </si>
  <si>
    <t xml:space="preserve">1. Add 62.1 uL of MasterMix to Individual strip tubes for each sample (for RXN in triplicate). </t>
  </si>
  <si>
    <t xml:space="preserve">2. Add 6.9 uL of sample cDNA to each strip tube. </t>
  </si>
  <si>
    <t>3. Aliquot strip tubes into 96-Well Plate.</t>
  </si>
  <si>
    <t>1.5uL sample + 1.5 uL BCOV RNA</t>
  </si>
  <si>
    <t>make mixture 1 and 2 in clean hood</t>
  </si>
  <si>
    <t>combine mix 1 and RNA</t>
  </si>
  <si>
    <t>incubate</t>
  </si>
  <si>
    <t>add mix 2</t>
  </si>
  <si>
    <t>spin down, back in thermocycler (most recent, saved RT)</t>
  </si>
  <si>
    <t>for N1 and N2, two separate master mix</t>
  </si>
  <si>
    <t>NO VORTEX</t>
  </si>
  <si>
    <t>for h20 use AVE</t>
  </si>
  <si>
    <t>can vortex mastermix when moving from reagent to sample hood</t>
  </si>
  <si>
    <t>3. Aliquot strip tubes into 96-Well Plate. (20ul)</t>
  </si>
  <si>
    <t>use a fresh tip for taq; if conversing tips be sure to change volume for each mix (N1/N2 vs BCOV)</t>
  </si>
  <si>
    <t>expoert and save to COVID WASTEWATER on desktop, also export to flashdrive</t>
  </si>
  <si>
    <t>**keep mix 2 on ice</t>
  </si>
  <si>
    <t>strip tube 1</t>
  </si>
  <si>
    <t>strip tube 3</t>
  </si>
  <si>
    <t>strip tube 2</t>
  </si>
  <si>
    <t>strip tube 4</t>
  </si>
  <si>
    <t xml:space="preserve">Random Hexamer (60 uM) </t>
  </si>
  <si>
    <t>I</t>
  </si>
  <si>
    <t>J</t>
  </si>
  <si>
    <t>K</t>
  </si>
  <si>
    <t>L</t>
  </si>
  <si>
    <t>M</t>
  </si>
  <si>
    <t xml:space="preserve">N </t>
  </si>
  <si>
    <t>O</t>
  </si>
  <si>
    <t>P</t>
  </si>
  <si>
    <t>NO 89A</t>
  </si>
  <si>
    <t>NO 89B</t>
  </si>
  <si>
    <t>NO 89C</t>
  </si>
  <si>
    <t>NO 89D</t>
  </si>
  <si>
    <t>NO 89E</t>
  </si>
  <si>
    <t>NO 89F</t>
  </si>
  <si>
    <t>BLANK</t>
  </si>
  <si>
    <t>SARS-CoV-2 RNA Control</t>
  </si>
  <si>
    <t>SARS-CoV-2 UND</t>
  </si>
  <si>
    <t>SARS-CoV-2 1:125</t>
  </si>
  <si>
    <t>SARS-CoV-2 1:5</t>
  </si>
  <si>
    <t>SARS-CoV-2 1:25</t>
  </si>
  <si>
    <t>SARS-CoV-2  1:625</t>
  </si>
  <si>
    <t>SARS-CoV-2 1:3125</t>
  </si>
  <si>
    <t>SARS-CoV-2 1:15625</t>
  </si>
  <si>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</si>
  <si>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</si>
  <si>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</si>
  <si>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</si>
  <si>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</si>
  <si>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</si>
  <si>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</si>
  <si>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</si>
  <si>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</si>
  <si>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</si>
  <si>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</si>
  <si>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</si>
  <si>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</si>
  <si>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</si>
  <si>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</si>
  <si>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A01</t>
  </si>
  <si>
    <t>FAM</t>
  </si>
  <si>
    <t>N1</t>
  </si>
  <si>
    <t>Unkn</t>
  </si>
  <si>
    <t>NaN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</si>
  <si>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</si>
  <si>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</si>
  <si>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</si>
  <si>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</si>
  <si>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</si>
  <si>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</si>
  <si>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</si>
  <si>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</si>
  <si>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</si>
  <si>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</si>
  <si>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</si>
  <si>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</si>
  <si>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N2</t>
  </si>
  <si>
    <t>A14</t>
  </si>
  <si>
    <t>A15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</si>
  <si>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</si>
  <si>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</si>
  <si>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</si>
  <si>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</si>
  <si>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</si>
  <si>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</si>
  <si>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</si>
  <si>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</si>
  <si>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</si>
  <si>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</si>
  <si>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</si>
  <si>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</si>
  <si>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</si>
  <si>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</si>
  <si>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</si>
  <si>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</si>
  <si>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</si>
  <si>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</si>
  <si>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</si>
  <si>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</si>
  <si>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</si>
  <si>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</si>
  <si>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</si>
  <si>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</si>
  <si>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</si>
  <si>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</si>
  <si>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</si>
  <si>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</si>
  <si>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</si>
  <si>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</si>
  <si>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</si>
  <si>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</si>
  <si>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</si>
  <si>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</si>
  <si>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</si>
  <si>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</si>
  <si>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</si>
  <si>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</si>
  <si>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</si>
  <si>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</si>
  <si>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</si>
  <si>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</si>
  <si>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</si>
  <si>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</si>
  <si>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</si>
  <si>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</si>
  <si>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</si>
  <si>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</si>
  <si>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</si>
  <si>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</si>
  <si>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</si>
  <si>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</si>
  <si>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</si>
  <si>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</si>
  <si>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</si>
  <si>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</si>
  <si>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</si>
  <si>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</si>
  <si>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</si>
  <si>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</si>
  <si>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</si>
  <si>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</si>
  <si>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</si>
  <si>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</si>
  <si>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</si>
  <si>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</si>
  <si>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</si>
  <si>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</si>
  <si>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</si>
  <si>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</si>
  <si>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</si>
  <si>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</si>
  <si>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</si>
  <si>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</si>
  <si>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</si>
  <si>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M01</t>
  </si>
  <si>
    <t>M02</t>
  </si>
  <si>
    <t>M03</t>
  </si>
  <si>
    <t>M10</t>
  </si>
  <si>
    <t>M11</t>
  </si>
  <si>
    <t>M12</t>
  </si>
  <si>
    <t>M13</t>
  </si>
  <si>
    <t>M14</t>
  </si>
  <si>
    <t>M15</t>
  </si>
  <si>
    <t>O01</t>
  </si>
  <si>
    <t>O02</t>
  </si>
  <si>
    <t>O03</t>
  </si>
  <si>
    <t>O10</t>
  </si>
  <si>
    <t>O11</t>
  </si>
  <si>
    <t>O12</t>
  </si>
  <si>
    <t>O13</t>
  </si>
  <si>
    <t>O14</t>
  </si>
  <si>
    <t>O15</t>
  </si>
  <si>
    <t>NO 89</t>
  </si>
  <si>
    <t>SARS-CoV-2 RNA</t>
  </si>
  <si>
    <t>MI 89</t>
  </si>
  <si>
    <t>CC 89 A</t>
  </si>
  <si>
    <t>CC 89 B</t>
  </si>
  <si>
    <t>CC 89 C</t>
  </si>
  <si>
    <t>CC 89 D</t>
  </si>
  <si>
    <t>CC 89 E</t>
  </si>
  <si>
    <t>CC 89 F</t>
  </si>
  <si>
    <t xml:space="preserve">UND </t>
  </si>
  <si>
    <t>1:125</t>
  </si>
  <si>
    <t>1:5</t>
  </si>
  <si>
    <t>1:25</t>
  </si>
  <si>
    <t>1:625</t>
  </si>
  <si>
    <t>1:3125</t>
  </si>
  <si>
    <t>1:15625</t>
  </si>
  <si>
    <t>Quant</t>
  </si>
  <si>
    <t>Log_Quant</t>
  </si>
  <si>
    <t>quantity_update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</si>
</sst>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/>
    <xf numFmtId="0" fontId="1" fillId="0" borderId="0" xfId="0" applyFont="1" applyAlignment="1">
      <alignment horizontal="left"/>
    </xf>
    <xf numFmtId="0" fontId="1" fillId="0" borderId="0" xfId="0" applyFont="1"/>
    <xf numFmtId="14" fontId="0" fillId="2" borderId="1" xfId="0" applyNumberFormat="1" applyFill="1" applyBorder="1"/>
    <xf numFmtId="0" fontId="0" fillId="3" borderId="2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6" borderId="0" xfId="0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6" xfId="0" applyFill="1" applyBorder="1"/>
    <xf numFmtId="0" fontId="0" fillId="6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" xfId="0" applyFill="1" applyBorder="1"/>
    <xf numFmtId="0" fontId="0" fillId="4" borderId="8" xfId="0" applyFill="1" applyBorder="1"/>
    <xf numFmtId="0" fontId="0" fillId="2" borderId="2" xfId="0" applyFill="1" applyBorder="1"/>
    <xf numFmtId="0" fontId="0" fillId="4" borderId="10" xfId="0" applyFill="1" applyBorder="1"/>
    <xf numFmtId="0" fontId="0" fillId="6" borderId="1" xfId="0" applyFill="1" applyBorder="1"/>
    <xf numFmtId="0" fontId="0" fillId="6" borderId="0" xfId="0" applyFill="1" applyAlignment="1">
      <alignment horizontal="right"/>
    </xf>
    <xf numFmtId="0" fontId="0" fillId="6" borderId="7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N1 (1:5 Dilution)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00306211723535"/>
                  <c:y val="0.123054804716574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Curves'!$E$2:$E$18</c:f>
              <c:numCache>
                <c:formatCode>General</c:formatCode>
                <c:ptCount val="17"/>
                <c:pt idx="0">
                  <c:v>3.6020599913279625</c:v>
                </c:pt>
                <c:pt idx="1">
                  <c:v>3.6020599913279625</c:v>
                </c:pt>
                <c:pt idx="2">
                  <c:v>3.6020599913279625</c:v>
                </c:pt>
                <c:pt idx="3">
                  <c:v>2.9030899869919438</c:v>
                </c:pt>
                <c:pt idx="4">
                  <c:v>2.9030899869919438</c:v>
                </c:pt>
                <c:pt idx="5">
                  <c:v>2.9030899869919438</c:v>
                </c:pt>
                <c:pt idx="6">
                  <c:v>2.2041199826559246</c:v>
                </c:pt>
                <c:pt idx="7">
                  <c:v>2.2041199826559246</c:v>
                </c:pt>
                <c:pt idx="8">
                  <c:v>2.2041199826559246</c:v>
                </c:pt>
                <c:pt idx="9">
                  <c:v>1.505149978319906</c:v>
                </c:pt>
                <c:pt idx="10">
                  <c:v>1.505149978319906</c:v>
                </c:pt>
                <c:pt idx="11">
                  <c:v>1.505149978319906</c:v>
                </c:pt>
                <c:pt idx="12">
                  <c:v>0.80617997398388719</c:v>
                </c:pt>
                <c:pt idx="13">
                  <c:v>0.80617997398388719</c:v>
                </c:pt>
                <c:pt idx="14">
                  <c:v>0.80617997398388719</c:v>
                </c:pt>
                <c:pt idx="15">
                  <c:v>0.10720996964786837</c:v>
                </c:pt>
                <c:pt idx="16">
                  <c:v>0.10720996964786837</c:v>
                </c:pt>
              </c:numCache>
            </c:numRef>
          </c:xVal>
          <c:yVal>
            <c:numRef>
              <c:f>'Standard Curves'!$C$2:$C$18</c:f>
              <c:numCache>
                <c:formatCode>General</c:formatCode>
                <c:ptCount val="17"/>
                <c:pt idx="0">
                  <c:v>23.668915340000002</c:v>
                </c:pt>
                <c:pt idx="1">
                  <c:v>23.357449209999999</c:v>
                </c:pt>
                <c:pt idx="2">
                  <c:v>23.692089960000001</c:v>
                </c:pt>
                <c:pt idx="3">
                  <c:v>26.54720288</c:v>
                </c:pt>
                <c:pt idx="4">
                  <c:v>26.395104249999999</c:v>
                </c:pt>
                <c:pt idx="5">
                  <c:v>26.109986119999999</c:v>
                </c:pt>
                <c:pt idx="6">
                  <c:v>28.53563488</c:v>
                </c:pt>
                <c:pt idx="7">
                  <c:v>28.783169869999998</c:v>
                </c:pt>
                <c:pt idx="8">
                  <c:v>28.545094649999999</c:v>
                </c:pt>
                <c:pt idx="9">
                  <c:v>32.355479780000003</c:v>
                </c:pt>
                <c:pt idx="10">
                  <c:v>32.202494739999999</c:v>
                </c:pt>
                <c:pt idx="11">
                  <c:v>32.485972230000002</c:v>
                </c:pt>
                <c:pt idx="12">
                  <c:v>35.252277540000001</c:v>
                </c:pt>
                <c:pt idx="13">
                  <c:v>34.706463169999999</c:v>
                </c:pt>
                <c:pt idx="14">
                  <c:v>34.360579710000003</c:v>
                </c:pt>
                <c:pt idx="15">
                  <c:v>35.9594375</c:v>
                </c:pt>
                <c:pt idx="16">
                  <c:v>37.32879003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C-454A-AAAE-47DDB9FCE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709104"/>
        <c:axId val="357702448"/>
      </c:scatterChart>
      <c:valAx>
        <c:axId val="3577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02448"/>
        <c:crosses val="autoZero"/>
        <c:crossBetween val="midCat"/>
      </c:valAx>
      <c:valAx>
        <c:axId val="3577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N2 (1:5 Dilution)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003062117235341E-2"/>
                  <c:y val="5.584609215514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Curves'!$E$24:$E$37</c:f>
              <c:numCache>
                <c:formatCode>General</c:formatCode>
                <c:ptCount val="14"/>
                <c:pt idx="0">
                  <c:v>3.6020599913279625</c:v>
                </c:pt>
                <c:pt idx="1">
                  <c:v>3.6020599913279625</c:v>
                </c:pt>
                <c:pt idx="2">
                  <c:v>3.6020599913279625</c:v>
                </c:pt>
                <c:pt idx="3">
                  <c:v>2.9030899869919438</c:v>
                </c:pt>
                <c:pt idx="4">
                  <c:v>2.9030899869919438</c:v>
                </c:pt>
                <c:pt idx="5">
                  <c:v>2.9030899869919438</c:v>
                </c:pt>
                <c:pt idx="6">
                  <c:v>2.2041199826559246</c:v>
                </c:pt>
                <c:pt idx="7">
                  <c:v>2.2041199826559246</c:v>
                </c:pt>
                <c:pt idx="8">
                  <c:v>1.505149978319906</c:v>
                </c:pt>
                <c:pt idx="9">
                  <c:v>1.505149978319906</c:v>
                </c:pt>
                <c:pt idx="10">
                  <c:v>0.80617997398388719</c:v>
                </c:pt>
                <c:pt idx="11">
                  <c:v>0.80617997398388719</c:v>
                </c:pt>
                <c:pt idx="12">
                  <c:v>0.10720996964786837</c:v>
                </c:pt>
                <c:pt idx="13">
                  <c:v>-0.59176003468815042</c:v>
                </c:pt>
              </c:numCache>
            </c:numRef>
          </c:xVal>
          <c:yVal>
            <c:numRef>
              <c:f>'Standard Curves'!$C$24:$C$37</c:f>
              <c:numCache>
                <c:formatCode>General</c:formatCode>
                <c:ptCount val="14"/>
                <c:pt idx="0">
                  <c:v>24.048908780000001</c:v>
                </c:pt>
                <c:pt idx="1">
                  <c:v>24.439839559999999</c:v>
                </c:pt>
                <c:pt idx="2">
                  <c:v>24.54891834</c:v>
                </c:pt>
                <c:pt idx="3">
                  <c:v>26.627674989999999</c:v>
                </c:pt>
                <c:pt idx="4">
                  <c:v>26.546504370000001</c:v>
                </c:pt>
                <c:pt idx="5">
                  <c:v>26.91914298</c:v>
                </c:pt>
                <c:pt idx="6">
                  <c:v>29.709365510000001</c:v>
                </c:pt>
                <c:pt idx="7">
                  <c:v>29.29991733</c:v>
                </c:pt>
                <c:pt idx="8">
                  <c:v>32.612646290000001</c:v>
                </c:pt>
                <c:pt idx="9">
                  <c:v>32.802339379999999</c:v>
                </c:pt>
                <c:pt idx="10">
                  <c:v>34.891135050000003</c:v>
                </c:pt>
                <c:pt idx="11">
                  <c:v>35.397584600000002</c:v>
                </c:pt>
                <c:pt idx="12">
                  <c:v>38.652385189999997</c:v>
                </c:pt>
                <c:pt idx="13">
                  <c:v>38.44948514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5-469D-B57E-66BF47ADE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735792"/>
        <c:axId val="1086737872"/>
      </c:scatterChart>
      <c:valAx>
        <c:axId val="10867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37872"/>
        <c:crosses val="autoZero"/>
        <c:crossBetween val="midCat"/>
      </c:valAx>
      <c:valAx>
        <c:axId val="10867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3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</xdr:colOff>
      <xdr:row>4</xdr:row>
      <xdr:rowOff>153352</xdr:rowOff>
    </xdr:from>
    <xdr:to>
      <xdr:col>20</xdr:col>
      <xdr:colOff>354330</xdr:colOff>
      <xdr:row>18</xdr:row>
      <xdr:rowOff>48577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85E32-0363-415D-879B-F6E63044A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</xdr:colOff>
      <xdr:row>18</xdr:row>
      <xdr:rowOff>56197</xdr:rowOff>
    </xdr:from>
    <xdr:to>
      <xdr:col>20</xdr:col>
      <xdr:colOff>340995</xdr:colOff>
      <xdr:row>32</xdr:row>
      <xdr:rowOff>132397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663441-0742-4471-B527-3BCB29BF6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88B7-AF77-4781-AFCA-EC98B2D2AAEB}">
  <dimension ref="A3:K26"/>
  <sheetViews>
    <sheetView zoomScale="120" zoomScaleNormal="120" workbookViewId="0">
      <selection activeCell="A28" sqref="A28"/>
    </sheetView>
  </sheetViews>
  <sheetFormatPr baseColWidth="10" defaultColWidth="8.83203125" defaultRowHeight="15" x14ac:dyDescent="0.2"/>
  <cols>
    <col min="4" max="4" width="10.33203125" bestFit="1" customWidth="1"/>
    <col min="9" max="9" width="13.5" bestFit="1" customWidth="1"/>
  </cols>
  <sheetData>
    <row r="3" spans="1:11" x14ac:dyDescent="0.2">
      <c r="A3" s="34" t="s">
        <v>0</v>
      </c>
      <c r="B3" s="34"/>
      <c r="C3" s="34"/>
      <c r="D3" s="4">
        <v>44368</v>
      </c>
    </row>
    <row r="4" spans="1:11" x14ac:dyDescent="0.2">
      <c r="A4" s="34" t="s">
        <v>1</v>
      </c>
      <c r="B4" s="34"/>
      <c r="C4" s="34"/>
      <c r="D4" s="1">
        <v>89</v>
      </c>
    </row>
    <row r="5" spans="1:11" x14ac:dyDescent="0.2">
      <c r="A5" s="2"/>
      <c r="B5" s="2"/>
      <c r="C5" s="2"/>
    </row>
    <row r="6" spans="1:11" x14ac:dyDescent="0.2">
      <c r="A6" s="2"/>
      <c r="B6" s="2" t="s">
        <v>79</v>
      </c>
      <c r="C6" s="2"/>
      <c r="G6" s="3" t="s">
        <v>80</v>
      </c>
    </row>
    <row r="7" spans="1:11" x14ac:dyDescent="0.2">
      <c r="A7" s="2"/>
      <c r="B7" s="35" t="s">
        <v>15</v>
      </c>
      <c r="C7" s="35"/>
      <c r="D7" s="35"/>
      <c r="E7" s="35"/>
      <c r="F7" s="35"/>
      <c r="G7" s="35"/>
      <c r="H7" s="35"/>
      <c r="I7" s="35"/>
    </row>
    <row r="8" spans="1:11" x14ac:dyDescent="0.2">
      <c r="A8" s="3">
        <v>1</v>
      </c>
      <c r="B8" s="5" t="s">
        <v>2</v>
      </c>
      <c r="C8" s="6">
        <f>$D$4</f>
        <v>89</v>
      </c>
      <c r="D8" s="7" t="s">
        <v>6</v>
      </c>
      <c r="F8" s="3">
        <v>9</v>
      </c>
      <c r="G8" s="5" t="s">
        <v>4</v>
      </c>
      <c r="H8" s="6">
        <f>$D$4</f>
        <v>89</v>
      </c>
      <c r="I8" s="7" t="s">
        <v>6</v>
      </c>
    </row>
    <row r="9" spans="1:11" x14ac:dyDescent="0.2">
      <c r="A9" s="3">
        <v>2</v>
      </c>
      <c r="B9" s="5" t="s">
        <v>2</v>
      </c>
      <c r="C9" s="6">
        <f t="shared" ref="C9:C13" si="0">$D$4</f>
        <v>89</v>
      </c>
      <c r="D9" s="7" t="s">
        <v>7</v>
      </c>
      <c r="F9" s="3">
        <v>10</v>
      </c>
      <c r="G9" s="5" t="s">
        <v>4</v>
      </c>
      <c r="H9" s="6">
        <f t="shared" ref="H9:H13" si="1">$D$4</f>
        <v>89</v>
      </c>
      <c r="I9" s="7" t="s">
        <v>7</v>
      </c>
    </row>
    <row r="10" spans="1:11" x14ac:dyDescent="0.2">
      <c r="A10" s="3">
        <v>3</v>
      </c>
      <c r="B10" s="5" t="s">
        <v>2</v>
      </c>
      <c r="C10" s="6">
        <f t="shared" si="0"/>
        <v>89</v>
      </c>
      <c r="D10" s="7" t="s">
        <v>8</v>
      </c>
      <c r="F10" s="3">
        <v>11</v>
      </c>
      <c r="G10" s="5" t="s">
        <v>4</v>
      </c>
      <c r="H10" s="6">
        <f t="shared" si="1"/>
        <v>89</v>
      </c>
      <c r="I10" s="7" t="s">
        <v>8</v>
      </c>
    </row>
    <row r="11" spans="1:11" x14ac:dyDescent="0.2">
      <c r="A11" s="3">
        <v>4</v>
      </c>
      <c r="B11" s="5" t="s">
        <v>2</v>
      </c>
      <c r="C11" s="6">
        <f t="shared" si="0"/>
        <v>89</v>
      </c>
      <c r="D11" s="7" t="s">
        <v>44</v>
      </c>
      <c r="F11" s="3">
        <v>12</v>
      </c>
      <c r="G11" s="5" t="s">
        <v>4</v>
      </c>
      <c r="H11" s="6">
        <f t="shared" si="1"/>
        <v>89</v>
      </c>
      <c r="I11" s="7" t="s">
        <v>44</v>
      </c>
    </row>
    <row r="12" spans="1:11" x14ac:dyDescent="0.2">
      <c r="A12" s="3">
        <v>5</v>
      </c>
      <c r="B12" s="5" t="s">
        <v>2</v>
      </c>
      <c r="C12" s="6">
        <f t="shared" si="0"/>
        <v>89</v>
      </c>
      <c r="D12" s="7" t="s">
        <v>45</v>
      </c>
      <c r="F12" s="3">
        <v>13</v>
      </c>
      <c r="G12" s="5" t="s">
        <v>4</v>
      </c>
      <c r="H12" s="6">
        <f t="shared" si="1"/>
        <v>89</v>
      </c>
      <c r="I12" s="7" t="s">
        <v>45</v>
      </c>
      <c r="K12" t="s">
        <v>65</v>
      </c>
    </row>
    <row r="13" spans="1:11" x14ac:dyDescent="0.2">
      <c r="A13" s="3">
        <v>6</v>
      </c>
      <c r="B13" s="5" t="s">
        <v>2</v>
      </c>
      <c r="C13" s="6">
        <f t="shared" si="0"/>
        <v>89</v>
      </c>
      <c r="D13" s="7" t="s">
        <v>46</v>
      </c>
      <c r="F13" s="3">
        <v>14</v>
      </c>
      <c r="G13" s="5" t="s">
        <v>4</v>
      </c>
      <c r="H13" s="6">
        <f t="shared" si="1"/>
        <v>89</v>
      </c>
      <c r="I13" s="7" t="s">
        <v>46</v>
      </c>
    </row>
    <row r="14" spans="1:11" x14ac:dyDescent="0.2">
      <c r="A14" s="3">
        <v>7</v>
      </c>
      <c r="B14" s="31" t="s">
        <v>9</v>
      </c>
      <c r="C14" s="32"/>
      <c r="D14" s="33"/>
      <c r="F14" s="3">
        <v>15</v>
      </c>
      <c r="G14" s="5"/>
      <c r="H14" s="6"/>
      <c r="I14" s="7"/>
    </row>
    <row r="15" spans="1:11" x14ac:dyDescent="0.2">
      <c r="A15" s="3">
        <v>8</v>
      </c>
      <c r="B15" s="31" t="s">
        <v>5</v>
      </c>
      <c r="C15" s="32"/>
      <c r="D15" s="33"/>
      <c r="F15" s="3">
        <v>16</v>
      </c>
      <c r="G15" s="8"/>
      <c r="H15" s="9"/>
      <c r="I15" s="10"/>
      <c r="J15" t="s">
        <v>73</v>
      </c>
    </row>
    <row r="17" spans="1:9" x14ac:dyDescent="0.2">
      <c r="B17" s="3" t="s">
        <v>81</v>
      </c>
      <c r="G17" s="3" t="s">
        <v>82</v>
      </c>
    </row>
    <row r="19" spans="1:9" x14ac:dyDescent="0.2">
      <c r="A19" s="3">
        <v>1</v>
      </c>
      <c r="B19" s="5" t="s">
        <v>3</v>
      </c>
      <c r="C19" s="6">
        <f>$D$4</f>
        <v>89</v>
      </c>
      <c r="D19" s="7" t="s">
        <v>6</v>
      </c>
      <c r="F19" s="3">
        <v>1</v>
      </c>
      <c r="G19" s="8" t="s">
        <v>10</v>
      </c>
      <c r="H19" s="6">
        <f t="shared" ref="H19:H22" si="2">$D$4</f>
        <v>89</v>
      </c>
      <c r="I19" s="10"/>
    </row>
    <row r="20" spans="1:9" x14ac:dyDescent="0.2">
      <c r="A20" s="3">
        <v>2</v>
      </c>
      <c r="B20" s="5" t="s">
        <v>3</v>
      </c>
      <c r="C20" s="6">
        <f t="shared" ref="C20:C24" si="3">$D$4</f>
        <v>89</v>
      </c>
      <c r="D20" s="7" t="s">
        <v>7</v>
      </c>
      <c r="F20" s="3">
        <v>2</v>
      </c>
      <c r="G20" s="5" t="s">
        <v>12</v>
      </c>
      <c r="H20" s="6">
        <f t="shared" si="2"/>
        <v>89</v>
      </c>
      <c r="I20" s="7" t="s">
        <v>14</v>
      </c>
    </row>
    <row r="21" spans="1:9" x14ac:dyDescent="0.2">
      <c r="A21" s="3">
        <v>3</v>
      </c>
      <c r="B21" s="5" t="s">
        <v>3</v>
      </c>
      <c r="C21" s="6">
        <f t="shared" si="3"/>
        <v>89</v>
      </c>
      <c r="D21" s="7" t="s">
        <v>8</v>
      </c>
      <c r="F21" s="3">
        <v>3</v>
      </c>
      <c r="G21" s="5" t="s">
        <v>3</v>
      </c>
      <c r="H21" s="6">
        <f t="shared" si="2"/>
        <v>89</v>
      </c>
      <c r="I21" s="7" t="s">
        <v>11</v>
      </c>
    </row>
    <row r="22" spans="1:9" x14ac:dyDescent="0.2">
      <c r="A22" s="3">
        <v>4</v>
      </c>
      <c r="B22" s="5" t="s">
        <v>3</v>
      </c>
      <c r="C22" s="6">
        <f t="shared" si="3"/>
        <v>89</v>
      </c>
      <c r="D22" s="7" t="s">
        <v>44</v>
      </c>
      <c r="F22" s="3">
        <v>4</v>
      </c>
      <c r="G22" s="5" t="s">
        <v>4</v>
      </c>
      <c r="H22" s="6">
        <f t="shared" si="2"/>
        <v>89</v>
      </c>
      <c r="I22" s="7" t="s">
        <v>11</v>
      </c>
    </row>
    <row r="23" spans="1:9" x14ac:dyDescent="0.2">
      <c r="A23" s="3">
        <v>5</v>
      </c>
      <c r="B23" s="5" t="s">
        <v>3</v>
      </c>
      <c r="C23" s="6">
        <f t="shared" si="3"/>
        <v>89</v>
      </c>
      <c r="D23" s="7" t="s">
        <v>45</v>
      </c>
      <c r="F23" s="3">
        <v>5</v>
      </c>
      <c r="G23" s="8" t="s">
        <v>13</v>
      </c>
      <c r="H23" s="9"/>
      <c r="I23" s="10"/>
    </row>
    <row r="24" spans="1:9" x14ac:dyDescent="0.2">
      <c r="A24" s="3">
        <v>6</v>
      </c>
      <c r="B24" s="5" t="s">
        <v>3</v>
      </c>
      <c r="C24" s="6">
        <f t="shared" si="3"/>
        <v>89</v>
      </c>
      <c r="D24" s="7" t="s">
        <v>46</v>
      </c>
      <c r="F24" s="3">
        <v>6</v>
      </c>
      <c r="G24" s="5"/>
      <c r="H24" s="6"/>
      <c r="I24" s="7"/>
    </row>
    <row r="25" spans="1:9" x14ac:dyDescent="0.2">
      <c r="A25" s="3">
        <v>7</v>
      </c>
      <c r="B25" s="31"/>
      <c r="C25" s="32"/>
      <c r="D25" s="33"/>
      <c r="F25" s="3">
        <v>7</v>
      </c>
      <c r="G25" s="31"/>
      <c r="H25" s="32"/>
      <c r="I25" s="33"/>
    </row>
    <row r="26" spans="1:9" x14ac:dyDescent="0.2">
      <c r="A26" s="3">
        <v>8</v>
      </c>
      <c r="B26" s="31"/>
      <c r="C26" s="32"/>
      <c r="D26" s="33"/>
      <c r="F26" s="3">
        <v>8</v>
      </c>
      <c r="G26" s="31"/>
      <c r="H26" s="32"/>
      <c r="I26" s="33"/>
    </row>
  </sheetData>
  <mergeCells count="9">
    <mergeCell ref="B25:D25"/>
    <mergeCell ref="B26:D26"/>
    <mergeCell ref="G25:I25"/>
    <mergeCell ref="G26:I26"/>
    <mergeCell ref="A3:C3"/>
    <mergeCell ref="A4:C4"/>
    <mergeCell ref="B14:D14"/>
    <mergeCell ref="B15:D15"/>
    <mergeCell ref="B7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CFC0-DFFD-43CE-A54E-074A06B7B41A}">
  <dimension ref="A1:F37"/>
  <sheetViews>
    <sheetView topLeftCell="A14" zoomScale="120" zoomScaleNormal="120" workbookViewId="0">
      <selection activeCell="B31" sqref="B31"/>
    </sheetView>
  </sheetViews>
  <sheetFormatPr baseColWidth="10" defaultColWidth="8.83203125" defaultRowHeight="15" x14ac:dyDescent="0.2"/>
  <cols>
    <col min="1" max="1" width="53.1640625" bestFit="1" customWidth="1"/>
    <col min="2" max="2" width="10.5" bestFit="1" customWidth="1"/>
    <col min="4" max="4" width="8.33203125" bestFit="1" customWidth="1"/>
  </cols>
  <sheetData>
    <row r="1" spans="1:6" x14ac:dyDescent="0.2">
      <c r="A1" s="22" t="s">
        <v>0</v>
      </c>
      <c r="B1" s="4">
        <v>44237</v>
      </c>
    </row>
    <row r="2" spans="1:6" x14ac:dyDescent="0.2">
      <c r="A2" s="22" t="s">
        <v>41</v>
      </c>
      <c r="B2" s="1">
        <f>'RT Sample Layout'!D4</f>
        <v>89</v>
      </c>
    </row>
    <row r="3" spans="1:6" ht="16" thickBot="1" x14ac:dyDescent="0.25">
      <c r="A3" s="19" t="s">
        <v>16</v>
      </c>
      <c r="B3" s="21">
        <v>28</v>
      </c>
    </row>
    <row r="5" spans="1:6" x14ac:dyDescent="0.2">
      <c r="A5" s="37" t="s">
        <v>17</v>
      </c>
      <c r="B5" s="37"/>
      <c r="C5" s="37"/>
      <c r="D5" s="37"/>
    </row>
    <row r="6" spans="1:6" x14ac:dyDescent="0.2">
      <c r="A6" s="11" t="s">
        <v>18</v>
      </c>
      <c r="B6" s="11"/>
      <c r="C6" s="11"/>
      <c r="D6" s="11"/>
    </row>
    <row r="7" spans="1:6" x14ac:dyDescent="0.2">
      <c r="A7" s="11" t="s">
        <v>19</v>
      </c>
      <c r="B7" s="11"/>
      <c r="C7" s="11"/>
      <c r="D7" s="11"/>
    </row>
    <row r="8" spans="1:6" x14ac:dyDescent="0.2">
      <c r="A8" s="11" t="s">
        <v>20</v>
      </c>
      <c r="B8" s="11"/>
      <c r="C8" s="11"/>
      <c r="D8" s="11"/>
    </row>
    <row r="9" spans="1:6" x14ac:dyDescent="0.2">
      <c r="A9" s="11" t="s">
        <v>21</v>
      </c>
      <c r="B9" s="11"/>
      <c r="C9" s="11"/>
      <c r="D9" s="11"/>
    </row>
    <row r="10" spans="1:6" x14ac:dyDescent="0.2">
      <c r="A10" s="11" t="s">
        <v>22</v>
      </c>
      <c r="B10" s="11"/>
      <c r="C10" s="11"/>
      <c r="D10" s="11"/>
    </row>
    <row r="11" spans="1:6" x14ac:dyDescent="0.2">
      <c r="A11" s="11" t="s">
        <v>23</v>
      </c>
      <c r="B11" s="11"/>
      <c r="C11" s="11"/>
      <c r="D11" s="11"/>
    </row>
    <row r="12" spans="1:6" x14ac:dyDescent="0.2">
      <c r="A12" s="11" t="s">
        <v>24</v>
      </c>
      <c r="B12" s="11"/>
      <c r="C12" s="11"/>
      <c r="D12" s="11"/>
    </row>
    <row r="14" spans="1:6" x14ac:dyDescent="0.2">
      <c r="A14" s="37" t="s">
        <v>25</v>
      </c>
      <c r="B14" s="37"/>
      <c r="C14" s="37"/>
      <c r="D14" s="37"/>
      <c r="F14" t="s">
        <v>78</v>
      </c>
    </row>
    <row r="15" spans="1:6" x14ac:dyDescent="0.2">
      <c r="A15" s="12" t="s">
        <v>26</v>
      </c>
      <c r="B15" s="13" t="s">
        <v>27</v>
      </c>
      <c r="C15" s="13" t="s">
        <v>28</v>
      </c>
      <c r="D15" s="14" t="s">
        <v>29</v>
      </c>
      <c r="F15" t="s">
        <v>66</v>
      </c>
    </row>
    <row r="16" spans="1:6" x14ac:dyDescent="0.2">
      <c r="A16" s="11" t="s">
        <v>30</v>
      </c>
      <c r="B16" s="11">
        <f>10.25</f>
        <v>10.25</v>
      </c>
      <c r="C16" s="11">
        <f>$B$3</f>
        <v>28</v>
      </c>
      <c r="D16" s="15">
        <f>B16*C16</f>
        <v>287</v>
      </c>
      <c r="F16" t="s">
        <v>67</v>
      </c>
    </row>
    <row r="17" spans="1:6" x14ac:dyDescent="0.2">
      <c r="A17" s="11" t="s">
        <v>31</v>
      </c>
      <c r="B17" s="11">
        <v>1.25</v>
      </c>
      <c r="C17" s="11">
        <f>$B$3</f>
        <v>28</v>
      </c>
      <c r="D17" s="15">
        <f>B17*C17</f>
        <v>35</v>
      </c>
      <c r="F17" t="s">
        <v>68</v>
      </c>
    </row>
    <row r="18" spans="1:6" x14ac:dyDescent="0.2">
      <c r="A18" s="11" t="s">
        <v>83</v>
      </c>
      <c r="B18" s="16">
        <v>1.25</v>
      </c>
      <c r="C18" s="16">
        <f>$B$3</f>
        <v>28</v>
      </c>
      <c r="D18" s="17">
        <f>B18*C18</f>
        <v>35</v>
      </c>
      <c r="F18" t="s">
        <v>69</v>
      </c>
    </row>
    <row r="19" spans="1:6" x14ac:dyDescent="0.2">
      <c r="A19" s="11"/>
      <c r="B19" s="11"/>
      <c r="C19" s="11"/>
      <c r="D19" s="15"/>
      <c r="F19" t="s">
        <v>70</v>
      </c>
    </row>
    <row r="20" spans="1:6" x14ac:dyDescent="0.2">
      <c r="A20" s="11" t="s">
        <v>32</v>
      </c>
      <c r="B20" s="11">
        <f>SUM(B16:B18)</f>
        <v>12.75</v>
      </c>
      <c r="C20" s="18">
        <f>$B$3</f>
        <v>28</v>
      </c>
      <c r="D20" s="17">
        <f>B20*C20</f>
        <v>357</v>
      </c>
    </row>
    <row r="22" spans="1:6" x14ac:dyDescent="0.2">
      <c r="A22" s="36" t="s">
        <v>42</v>
      </c>
      <c r="B22" s="36"/>
      <c r="C22" s="36"/>
      <c r="D22" s="36"/>
    </row>
    <row r="24" spans="1:6" x14ac:dyDescent="0.2">
      <c r="A24" s="37" t="s">
        <v>33</v>
      </c>
      <c r="B24" s="37"/>
      <c r="C24" s="37"/>
      <c r="D24" s="37"/>
    </row>
    <row r="25" spans="1:6" x14ac:dyDescent="0.2">
      <c r="A25" s="12" t="s">
        <v>26</v>
      </c>
      <c r="B25" s="13" t="s">
        <v>27</v>
      </c>
      <c r="C25" s="13" t="s">
        <v>28</v>
      </c>
      <c r="D25" s="14" t="s">
        <v>29</v>
      </c>
    </row>
    <row r="26" spans="1:6" x14ac:dyDescent="0.2">
      <c r="A26" s="11" t="s">
        <v>34</v>
      </c>
      <c r="B26" s="11">
        <v>5</v>
      </c>
      <c r="C26" s="11">
        <f>$B$3</f>
        <v>28</v>
      </c>
      <c r="D26" s="15">
        <f>B26*C26</f>
        <v>140</v>
      </c>
    </row>
    <row r="27" spans="1:6" x14ac:dyDescent="0.2">
      <c r="A27" s="11" t="s">
        <v>35</v>
      </c>
      <c r="B27" s="11">
        <v>2.5</v>
      </c>
      <c r="C27" s="11">
        <f>$B$3</f>
        <v>28</v>
      </c>
      <c r="D27" s="15">
        <f>B27*C27</f>
        <v>70</v>
      </c>
    </row>
    <row r="28" spans="1:6" x14ac:dyDescent="0.2">
      <c r="A28" s="11" t="s">
        <v>36</v>
      </c>
      <c r="B28" s="11">
        <v>0.5</v>
      </c>
      <c r="C28" s="11">
        <f>$B$3</f>
        <v>28</v>
      </c>
      <c r="D28" s="15">
        <f>B28*C28</f>
        <v>14</v>
      </c>
      <c r="E28" t="s">
        <v>72</v>
      </c>
    </row>
    <row r="29" spans="1:6" x14ac:dyDescent="0.2">
      <c r="A29" s="11" t="s">
        <v>37</v>
      </c>
      <c r="B29" s="11">
        <v>1.25</v>
      </c>
      <c r="C29" s="11">
        <f>$B$3</f>
        <v>28</v>
      </c>
      <c r="D29" s="15">
        <f>B29*C29</f>
        <v>35</v>
      </c>
      <c r="E29" t="s">
        <v>72</v>
      </c>
    </row>
    <row r="30" spans="1:6" x14ac:dyDescent="0.2">
      <c r="A30" s="11"/>
      <c r="B30" s="11"/>
      <c r="C30" s="11"/>
      <c r="D30" s="15"/>
    </row>
    <row r="31" spans="1:6" x14ac:dyDescent="0.2">
      <c r="A31" s="11" t="s">
        <v>32</v>
      </c>
      <c r="B31" s="11">
        <f>SUM(B26:B29)</f>
        <v>9.25</v>
      </c>
      <c r="C31" s="18">
        <f>$B$3</f>
        <v>28</v>
      </c>
      <c r="D31" s="17">
        <f>B31*C31</f>
        <v>259</v>
      </c>
    </row>
    <row r="33" spans="1:4" x14ac:dyDescent="0.2">
      <c r="A33" s="36" t="s">
        <v>43</v>
      </c>
      <c r="B33" s="36"/>
      <c r="C33" s="36"/>
      <c r="D33" s="36"/>
    </row>
    <row r="35" spans="1:4" x14ac:dyDescent="0.2">
      <c r="A35" t="s">
        <v>38</v>
      </c>
    </row>
    <row r="36" spans="1:4" x14ac:dyDescent="0.2">
      <c r="A36" t="s">
        <v>39</v>
      </c>
    </row>
    <row r="37" spans="1:4" x14ac:dyDescent="0.2">
      <c r="A37" t="s">
        <v>40</v>
      </c>
    </row>
  </sheetData>
  <mergeCells count="5">
    <mergeCell ref="A33:D33"/>
    <mergeCell ref="A5:D5"/>
    <mergeCell ref="A14:D14"/>
    <mergeCell ref="A24:D24"/>
    <mergeCell ref="A22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8ED3-A2A7-4601-9CB5-4A2486A69070}">
  <dimension ref="A2:Z21"/>
  <sheetViews>
    <sheetView workbookViewId="0">
      <selection activeCell="K16" sqref="K16:M16"/>
    </sheetView>
  </sheetViews>
  <sheetFormatPr baseColWidth="10" defaultColWidth="8.83203125" defaultRowHeight="15" x14ac:dyDescent="0.2"/>
  <cols>
    <col min="4" max="4" width="9.6640625" bestFit="1" customWidth="1"/>
  </cols>
  <sheetData>
    <row r="2" spans="1:26" x14ac:dyDescent="0.2">
      <c r="A2" s="34" t="s">
        <v>0</v>
      </c>
      <c r="B2" s="34"/>
      <c r="C2" s="34"/>
      <c r="D2" s="4">
        <v>44342</v>
      </c>
    </row>
    <row r="3" spans="1:26" x14ac:dyDescent="0.2">
      <c r="A3" s="34" t="s">
        <v>1</v>
      </c>
      <c r="B3" s="34"/>
      <c r="C3" s="34"/>
      <c r="D3" s="1">
        <v>81</v>
      </c>
    </row>
    <row r="4" spans="1:26" x14ac:dyDescent="0.2">
      <c r="A4" s="2"/>
      <c r="B4" s="2"/>
      <c r="C4" s="2"/>
    </row>
    <row r="5" spans="1:26" x14ac:dyDescent="0.2">
      <c r="A5" s="27"/>
      <c r="B5" s="28">
        <v>1</v>
      </c>
      <c r="C5" s="28">
        <v>2</v>
      </c>
      <c r="D5" s="28">
        <v>3</v>
      </c>
      <c r="E5" s="28">
        <v>4</v>
      </c>
      <c r="F5" s="28">
        <v>5</v>
      </c>
      <c r="G5" s="28">
        <v>6</v>
      </c>
      <c r="H5" s="28">
        <v>7</v>
      </c>
      <c r="I5" s="28">
        <v>8</v>
      </c>
      <c r="J5" s="28">
        <v>9</v>
      </c>
      <c r="K5" s="28">
        <v>10</v>
      </c>
      <c r="L5" s="28">
        <v>11</v>
      </c>
      <c r="M5" s="28">
        <v>12</v>
      </c>
      <c r="N5" s="29"/>
      <c r="O5" s="28">
        <v>13</v>
      </c>
      <c r="P5" s="28">
        <v>14</v>
      </c>
      <c r="Q5" s="28">
        <v>15</v>
      </c>
      <c r="R5" s="28">
        <v>16</v>
      </c>
      <c r="S5" s="28">
        <v>17</v>
      </c>
      <c r="T5" s="28">
        <v>18</v>
      </c>
      <c r="U5" s="28">
        <v>19</v>
      </c>
      <c r="V5" s="28">
        <v>20</v>
      </c>
      <c r="W5" s="28">
        <v>21</v>
      </c>
      <c r="X5" s="28">
        <v>22</v>
      </c>
      <c r="Y5" s="28">
        <v>23</v>
      </c>
      <c r="Z5" s="28">
        <v>24</v>
      </c>
    </row>
    <row r="6" spans="1:26" x14ac:dyDescent="0.2">
      <c r="A6" s="27" t="s">
        <v>6</v>
      </c>
      <c r="B6" s="38" t="s">
        <v>92</v>
      </c>
      <c r="C6" s="38"/>
      <c r="D6" s="38"/>
      <c r="E6" s="38" t="s">
        <v>3</v>
      </c>
      <c r="F6" s="38"/>
      <c r="G6" s="38"/>
      <c r="H6" s="38" t="s">
        <v>4</v>
      </c>
      <c r="I6" s="38"/>
      <c r="J6" s="38"/>
      <c r="K6" s="38" t="s">
        <v>100</v>
      </c>
      <c r="L6" s="38"/>
      <c r="M6" s="38"/>
      <c r="N6" s="29" t="s">
        <v>6</v>
      </c>
      <c r="O6" s="40" t="s">
        <v>100</v>
      </c>
      <c r="P6" s="40"/>
      <c r="Q6" s="40"/>
      <c r="R6" s="41"/>
      <c r="S6" s="41"/>
      <c r="T6" s="41"/>
      <c r="U6" s="41"/>
      <c r="V6" s="41"/>
      <c r="W6" s="41"/>
      <c r="X6" s="41"/>
      <c r="Y6" s="41"/>
      <c r="Z6" s="41"/>
    </row>
    <row r="7" spans="1:26" x14ac:dyDescent="0.2">
      <c r="A7" s="27" t="s">
        <v>7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29" t="s">
        <v>7</v>
      </c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x14ac:dyDescent="0.2">
      <c r="A8" s="27" t="s">
        <v>8</v>
      </c>
      <c r="B8" s="38" t="s">
        <v>93</v>
      </c>
      <c r="C8" s="38"/>
      <c r="D8" s="38"/>
      <c r="E8" s="38" t="s">
        <v>3</v>
      </c>
      <c r="F8" s="38"/>
      <c r="G8" s="38"/>
      <c r="H8" s="38" t="s">
        <v>4</v>
      </c>
      <c r="I8" s="38"/>
      <c r="J8" s="38"/>
      <c r="K8" s="38" t="s">
        <v>102</v>
      </c>
      <c r="L8" s="38"/>
      <c r="M8" s="38"/>
      <c r="N8" s="29" t="s">
        <v>8</v>
      </c>
      <c r="O8" s="40" t="s">
        <v>102</v>
      </c>
      <c r="P8" s="40"/>
      <c r="Q8" s="40"/>
      <c r="R8" s="41"/>
      <c r="S8" s="41"/>
      <c r="T8" s="41"/>
      <c r="U8" s="41"/>
      <c r="V8" s="41"/>
      <c r="W8" s="41"/>
      <c r="X8" s="41"/>
      <c r="Y8" s="41"/>
      <c r="Z8" s="41"/>
    </row>
    <row r="9" spans="1:26" x14ac:dyDescent="0.2">
      <c r="A9" s="27" t="s">
        <v>44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29" t="s">
        <v>44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x14ac:dyDescent="0.2">
      <c r="A10" s="27" t="s">
        <v>45</v>
      </c>
      <c r="B10" s="38" t="s">
        <v>94</v>
      </c>
      <c r="C10" s="38"/>
      <c r="D10" s="38"/>
      <c r="E10" s="38" t="s">
        <v>3</v>
      </c>
      <c r="F10" s="38"/>
      <c r="G10" s="38"/>
      <c r="H10" s="38" t="s">
        <v>4</v>
      </c>
      <c r="I10" s="38"/>
      <c r="J10" s="38"/>
      <c r="K10" s="38" t="s">
        <v>103</v>
      </c>
      <c r="L10" s="38"/>
      <c r="M10" s="38"/>
      <c r="N10" s="29" t="s">
        <v>45</v>
      </c>
      <c r="O10" s="40" t="s">
        <v>103</v>
      </c>
      <c r="P10" s="40"/>
      <c r="Q10" s="40"/>
      <c r="R10" s="41"/>
      <c r="S10" s="41"/>
      <c r="T10" s="41"/>
      <c r="U10" s="41"/>
      <c r="V10" s="41"/>
      <c r="W10" s="41"/>
      <c r="X10" s="41"/>
      <c r="Y10" s="41"/>
      <c r="Z10" s="41"/>
    </row>
    <row r="11" spans="1:26" x14ac:dyDescent="0.2">
      <c r="A11" s="27" t="s">
        <v>46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29" t="s">
        <v>46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x14ac:dyDescent="0.2">
      <c r="A12" s="27" t="s">
        <v>47</v>
      </c>
      <c r="B12" s="38" t="s">
        <v>95</v>
      </c>
      <c r="C12" s="38"/>
      <c r="D12" s="38"/>
      <c r="E12" s="38" t="s">
        <v>3</v>
      </c>
      <c r="F12" s="38"/>
      <c r="G12" s="38"/>
      <c r="H12" s="38" t="s">
        <v>4</v>
      </c>
      <c r="I12" s="38"/>
      <c r="J12" s="38"/>
      <c r="K12" s="38" t="s">
        <v>101</v>
      </c>
      <c r="L12" s="38"/>
      <c r="M12" s="38"/>
      <c r="N12" s="29" t="s">
        <v>47</v>
      </c>
      <c r="O12" s="40" t="s">
        <v>101</v>
      </c>
      <c r="P12" s="40"/>
      <c r="Q12" s="40"/>
      <c r="R12" s="41"/>
      <c r="S12" s="41"/>
      <c r="T12" s="41"/>
      <c r="U12" s="41"/>
      <c r="V12" s="41"/>
      <c r="W12" s="41"/>
      <c r="X12" s="41"/>
      <c r="Y12" s="41"/>
      <c r="Z12" s="41"/>
    </row>
    <row r="13" spans="1:26" x14ac:dyDescent="0.2">
      <c r="A13" s="27" t="s">
        <v>48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29" t="s">
        <v>48</v>
      </c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x14ac:dyDescent="0.2">
      <c r="A14" s="27" t="s">
        <v>84</v>
      </c>
      <c r="B14" s="38" t="s">
        <v>96</v>
      </c>
      <c r="C14" s="38"/>
      <c r="D14" s="38"/>
      <c r="E14" s="38" t="s">
        <v>3</v>
      </c>
      <c r="F14" s="38"/>
      <c r="G14" s="38"/>
      <c r="H14" s="38" t="s">
        <v>4</v>
      </c>
      <c r="I14" s="38"/>
      <c r="J14" s="38"/>
      <c r="K14" s="38" t="s">
        <v>104</v>
      </c>
      <c r="L14" s="38"/>
      <c r="M14" s="38"/>
      <c r="N14" s="29" t="s">
        <v>84</v>
      </c>
      <c r="O14" s="40" t="s">
        <v>104</v>
      </c>
      <c r="P14" s="40"/>
      <c r="Q14" s="40"/>
      <c r="R14" s="41"/>
      <c r="S14" s="41"/>
      <c r="T14" s="41"/>
      <c r="U14" s="41"/>
      <c r="V14" s="41"/>
      <c r="W14" s="41"/>
      <c r="X14" s="41"/>
      <c r="Y14" s="41"/>
      <c r="Z14" s="41"/>
    </row>
    <row r="15" spans="1:26" x14ac:dyDescent="0.2">
      <c r="A15" s="27" t="s">
        <v>85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29" t="s">
        <v>85</v>
      </c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x14ac:dyDescent="0.2">
      <c r="A16" s="27" t="s">
        <v>86</v>
      </c>
      <c r="B16" s="38" t="s">
        <v>97</v>
      </c>
      <c r="C16" s="38"/>
      <c r="D16" s="38"/>
      <c r="E16" s="38" t="s">
        <v>3</v>
      </c>
      <c r="F16" s="38"/>
      <c r="G16" s="38"/>
      <c r="H16" s="38" t="s">
        <v>4</v>
      </c>
      <c r="I16" s="38"/>
      <c r="J16" s="38"/>
      <c r="K16" s="38" t="s">
        <v>105</v>
      </c>
      <c r="L16" s="38"/>
      <c r="M16" s="38"/>
      <c r="N16" s="29" t="s">
        <v>86</v>
      </c>
      <c r="O16" s="40" t="s">
        <v>105</v>
      </c>
      <c r="P16" s="40"/>
      <c r="Q16" s="40"/>
      <c r="R16" s="41"/>
      <c r="S16" s="41"/>
      <c r="T16" s="41"/>
      <c r="U16" s="41"/>
      <c r="V16" s="41"/>
      <c r="W16" s="41"/>
      <c r="X16" s="41"/>
      <c r="Y16" s="41"/>
      <c r="Z16" s="41"/>
    </row>
    <row r="17" spans="1:26" x14ac:dyDescent="0.2">
      <c r="A17" s="27" t="s">
        <v>87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29" t="s">
        <v>87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2">
      <c r="A18" s="27" t="s">
        <v>88</v>
      </c>
      <c r="B18" s="38" t="s">
        <v>98</v>
      </c>
      <c r="C18" s="38"/>
      <c r="D18" s="38"/>
      <c r="E18" s="41"/>
      <c r="F18" s="41"/>
      <c r="G18" s="41"/>
      <c r="H18" s="41"/>
      <c r="I18" s="41"/>
      <c r="J18" s="41"/>
      <c r="K18" s="38" t="s">
        <v>106</v>
      </c>
      <c r="L18" s="38"/>
      <c r="M18" s="38"/>
      <c r="N18" s="29" t="s">
        <v>88</v>
      </c>
      <c r="O18" s="40" t="s">
        <v>106</v>
      </c>
      <c r="P18" s="40"/>
      <c r="Q18" s="40"/>
      <c r="R18" s="41"/>
      <c r="S18" s="41"/>
      <c r="T18" s="41"/>
      <c r="U18" s="41"/>
      <c r="V18" s="41"/>
      <c r="W18" s="41"/>
      <c r="X18" s="41"/>
      <c r="Y18" s="41"/>
      <c r="Z18" s="41"/>
    </row>
    <row r="19" spans="1:26" x14ac:dyDescent="0.2">
      <c r="A19" s="27" t="s">
        <v>89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29" t="s">
        <v>89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x14ac:dyDescent="0.2">
      <c r="A20" s="27" t="s">
        <v>90</v>
      </c>
      <c r="B20" s="38" t="s">
        <v>99</v>
      </c>
      <c r="C20" s="38"/>
      <c r="D20" s="38"/>
      <c r="E20" s="41"/>
      <c r="F20" s="41"/>
      <c r="G20" s="41"/>
      <c r="H20" s="41"/>
      <c r="I20" s="41"/>
      <c r="J20" s="41"/>
      <c r="K20" s="38" t="s">
        <v>9</v>
      </c>
      <c r="L20" s="38"/>
      <c r="M20" s="38"/>
      <c r="N20" s="29" t="s">
        <v>90</v>
      </c>
      <c r="O20" s="40" t="s">
        <v>9</v>
      </c>
      <c r="P20" s="40"/>
      <c r="Q20" s="40"/>
      <c r="R20" s="41"/>
      <c r="S20" s="41"/>
      <c r="T20" s="41"/>
      <c r="U20" s="41"/>
      <c r="V20" s="41"/>
      <c r="W20" s="41"/>
      <c r="X20" s="41"/>
      <c r="Y20" s="41"/>
      <c r="Z20" s="41"/>
    </row>
    <row r="21" spans="1:26" x14ac:dyDescent="0.2">
      <c r="A21" s="27" t="s">
        <v>91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29" t="s">
        <v>91</v>
      </c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</sheetData>
  <mergeCells count="130">
    <mergeCell ref="R20:T20"/>
    <mergeCell ref="U20:W20"/>
    <mergeCell ref="X20:Z20"/>
    <mergeCell ref="B21:D21"/>
    <mergeCell ref="E21:G21"/>
    <mergeCell ref="H21:J21"/>
    <mergeCell ref="K21:M21"/>
    <mergeCell ref="O21:Q21"/>
    <mergeCell ref="R21:T21"/>
    <mergeCell ref="U21:W21"/>
    <mergeCell ref="X21:Z21"/>
    <mergeCell ref="B20:D20"/>
    <mergeCell ref="E20:G20"/>
    <mergeCell ref="H20:J20"/>
    <mergeCell ref="K20:M20"/>
    <mergeCell ref="O20:Q20"/>
    <mergeCell ref="R18:T18"/>
    <mergeCell ref="U18:W18"/>
    <mergeCell ref="X18:Z18"/>
    <mergeCell ref="B19:D19"/>
    <mergeCell ref="E19:G19"/>
    <mergeCell ref="H19:J19"/>
    <mergeCell ref="K19:M19"/>
    <mergeCell ref="O19:Q19"/>
    <mergeCell ref="R19:T19"/>
    <mergeCell ref="U19:W19"/>
    <mergeCell ref="X19:Z19"/>
    <mergeCell ref="B18:D18"/>
    <mergeCell ref="E18:G18"/>
    <mergeCell ref="H18:J18"/>
    <mergeCell ref="K18:M18"/>
    <mergeCell ref="O18:Q18"/>
    <mergeCell ref="R16:T16"/>
    <mergeCell ref="U16:W16"/>
    <mergeCell ref="X16:Z16"/>
    <mergeCell ref="B17:D17"/>
    <mergeCell ref="E17:G17"/>
    <mergeCell ref="H17:J17"/>
    <mergeCell ref="K17:M17"/>
    <mergeCell ref="O17:Q17"/>
    <mergeCell ref="R17:T17"/>
    <mergeCell ref="U17:W17"/>
    <mergeCell ref="X17:Z17"/>
    <mergeCell ref="B16:D16"/>
    <mergeCell ref="E16:G16"/>
    <mergeCell ref="H16:J16"/>
    <mergeCell ref="K16:M16"/>
    <mergeCell ref="O16:Q16"/>
    <mergeCell ref="R14:T14"/>
    <mergeCell ref="U14:W14"/>
    <mergeCell ref="X14:Z14"/>
    <mergeCell ref="B15:D15"/>
    <mergeCell ref="E15:G15"/>
    <mergeCell ref="H15:J15"/>
    <mergeCell ref="K15:M15"/>
    <mergeCell ref="O15:Q15"/>
    <mergeCell ref="R15:T15"/>
    <mergeCell ref="U15:W15"/>
    <mergeCell ref="X15:Z15"/>
    <mergeCell ref="B14:D14"/>
    <mergeCell ref="E14:G14"/>
    <mergeCell ref="H14:J14"/>
    <mergeCell ref="K14:M14"/>
    <mergeCell ref="O14:Q14"/>
    <mergeCell ref="O12:Q12"/>
    <mergeCell ref="R12:T12"/>
    <mergeCell ref="U12:W12"/>
    <mergeCell ref="X12:Z12"/>
    <mergeCell ref="O13:Q13"/>
    <mergeCell ref="R13:T13"/>
    <mergeCell ref="U13:W13"/>
    <mergeCell ref="X13:Z13"/>
    <mergeCell ref="O10:Q10"/>
    <mergeCell ref="R10:T10"/>
    <mergeCell ref="U10:W10"/>
    <mergeCell ref="X10:Z10"/>
    <mergeCell ref="O11:Q11"/>
    <mergeCell ref="R11:T11"/>
    <mergeCell ref="U11:W11"/>
    <mergeCell ref="X11:Z11"/>
    <mergeCell ref="O8:Q8"/>
    <mergeCell ref="R8:T8"/>
    <mergeCell ref="U8:W8"/>
    <mergeCell ref="X8:Z8"/>
    <mergeCell ref="O9:Q9"/>
    <mergeCell ref="R9:T9"/>
    <mergeCell ref="U9:W9"/>
    <mergeCell ref="X9:Z9"/>
    <mergeCell ref="O6:Q6"/>
    <mergeCell ref="R6:T6"/>
    <mergeCell ref="U6:W6"/>
    <mergeCell ref="X6:Z6"/>
    <mergeCell ref="O7:Q7"/>
    <mergeCell ref="R7:T7"/>
    <mergeCell ref="U7:W7"/>
    <mergeCell ref="X7:Z7"/>
    <mergeCell ref="A3:C3"/>
    <mergeCell ref="A2:C2"/>
    <mergeCell ref="B12:D12"/>
    <mergeCell ref="E12:G12"/>
    <mergeCell ref="H12:J12"/>
    <mergeCell ref="B10:D10"/>
    <mergeCell ref="E10:G10"/>
    <mergeCell ref="H10:J10"/>
    <mergeCell ref="B8:D8"/>
    <mergeCell ref="E8:G8"/>
    <mergeCell ref="H8:J8"/>
    <mergeCell ref="B6:D6"/>
    <mergeCell ref="E6:G6"/>
    <mergeCell ref="H6:J6"/>
    <mergeCell ref="K12:M12"/>
    <mergeCell ref="B13:D13"/>
    <mergeCell ref="E13:G13"/>
    <mergeCell ref="H13:J13"/>
    <mergeCell ref="K13:M13"/>
    <mergeCell ref="K10:M10"/>
    <mergeCell ref="B11:D11"/>
    <mergeCell ref="E11:G11"/>
    <mergeCell ref="H11:J11"/>
    <mergeCell ref="K11:M11"/>
    <mergeCell ref="K8:M8"/>
    <mergeCell ref="B9:D9"/>
    <mergeCell ref="E9:G9"/>
    <mergeCell ref="H9:J9"/>
    <mergeCell ref="K9:M9"/>
    <mergeCell ref="K6:M6"/>
    <mergeCell ref="B7:D7"/>
    <mergeCell ref="E7:G7"/>
    <mergeCell ref="H7:J7"/>
    <mergeCell ref="K7:M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4FE2-85AA-484A-9800-57F1DC249E3A}">
  <dimension ref="A1:H36"/>
  <sheetViews>
    <sheetView zoomScale="110" zoomScaleNormal="110" workbookViewId="0">
      <selection activeCell="G22" sqref="G22"/>
    </sheetView>
  </sheetViews>
  <sheetFormatPr baseColWidth="10" defaultColWidth="8.83203125" defaultRowHeight="15" x14ac:dyDescent="0.2"/>
  <cols>
    <col min="1" max="1" width="41.5" bestFit="1" customWidth="1"/>
    <col min="2" max="2" width="10.5" bestFit="1" customWidth="1"/>
    <col min="3" max="3" width="9.1640625" customWidth="1"/>
  </cols>
  <sheetData>
    <row r="1" spans="1:7" x14ac:dyDescent="0.2">
      <c r="A1" s="22" t="s">
        <v>0</v>
      </c>
      <c r="B1" s="4">
        <v>44368</v>
      </c>
    </row>
    <row r="2" spans="1:7" x14ac:dyDescent="0.2">
      <c r="A2" s="22" t="s">
        <v>41</v>
      </c>
      <c r="B2" s="1">
        <v>89</v>
      </c>
    </row>
    <row r="3" spans="1:7" ht="16" thickBot="1" x14ac:dyDescent="0.25"/>
    <row r="4" spans="1:7" x14ac:dyDescent="0.2">
      <c r="A4" s="23" t="s">
        <v>16</v>
      </c>
      <c r="B4" s="23">
        <v>20</v>
      </c>
    </row>
    <row r="5" spans="1:7" x14ac:dyDescent="0.2">
      <c r="A5" s="20" t="s">
        <v>49</v>
      </c>
      <c r="B5" s="20">
        <f>B4*3*1.25</f>
        <v>75</v>
      </c>
    </row>
    <row r="6" spans="1:7" x14ac:dyDescent="0.2">
      <c r="A6" s="24" t="s">
        <v>50</v>
      </c>
      <c r="B6" s="24">
        <v>20</v>
      </c>
    </row>
    <row r="8" spans="1:7" x14ac:dyDescent="0.2">
      <c r="A8" s="37" t="s">
        <v>51</v>
      </c>
      <c r="B8" s="37"/>
      <c r="C8" s="37"/>
      <c r="D8" s="37"/>
      <c r="E8" s="37"/>
      <c r="G8" t="s">
        <v>71</v>
      </c>
    </row>
    <row r="9" spans="1:7" x14ac:dyDescent="0.2">
      <c r="A9" s="12" t="s">
        <v>26</v>
      </c>
      <c r="B9" s="13" t="s">
        <v>27</v>
      </c>
      <c r="C9" s="13" t="s">
        <v>28</v>
      </c>
      <c r="D9" s="14" t="s">
        <v>29</v>
      </c>
      <c r="E9" s="12" t="s">
        <v>52</v>
      </c>
    </row>
    <row r="10" spans="1:7" x14ac:dyDescent="0.2">
      <c r="A10" s="11" t="s">
        <v>30</v>
      </c>
      <c r="B10" s="11">
        <v>6.5</v>
      </c>
      <c r="C10" s="11">
        <f>$B$5</f>
        <v>75</v>
      </c>
      <c r="D10" s="15">
        <f>B10*C10</f>
        <v>487.5</v>
      </c>
      <c r="E10" s="11"/>
    </row>
    <row r="11" spans="1:7" x14ac:dyDescent="0.2">
      <c r="A11" s="11" t="s">
        <v>53</v>
      </c>
      <c r="B11" s="11">
        <v>10</v>
      </c>
      <c r="C11" s="11">
        <f>$B$5</f>
        <v>75</v>
      </c>
      <c r="D11" s="15">
        <f t="shared" ref="D11:D12" si="0">B11*C11</f>
        <v>750</v>
      </c>
      <c r="E11" s="11">
        <v>1</v>
      </c>
      <c r="F11" t="s">
        <v>54</v>
      </c>
      <c r="G11" t="s">
        <v>76</v>
      </c>
    </row>
    <row r="12" spans="1:7" x14ac:dyDescent="0.2">
      <c r="A12" s="11" t="s">
        <v>55</v>
      </c>
      <c r="B12" s="16">
        <v>1.5</v>
      </c>
      <c r="C12" s="11">
        <f>$B$5</f>
        <v>75</v>
      </c>
      <c r="D12" s="17">
        <f t="shared" si="0"/>
        <v>112.5</v>
      </c>
      <c r="E12" s="16" t="s">
        <v>56</v>
      </c>
      <c r="F12" t="s">
        <v>57</v>
      </c>
    </row>
    <row r="13" spans="1:7" x14ac:dyDescent="0.2">
      <c r="A13" s="11"/>
      <c r="B13" s="11"/>
      <c r="C13" s="11"/>
      <c r="D13" s="15"/>
      <c r="E13" s="11"/>
    </row>
    <row r="14" spans="1:7" x14ac:dyDescent="0.2">
      <c r="A14" s="11" t="s">
        <v>32</v>
      </c>
      <c r="B14" s="11">
        <f>SUM(B10:B12)</f>
        <v>18</v>
      </c>
      <c r="C14" s="11">
        <f>$B$5</f>
        <v>75</v>
      </c>
      <c r="D14" s="17">
        <f>B14*C14</f>
        <v>1350</v>
      </c>
      <c r="E14" s="11"/>
    </row>
    <row r="15" spans="1:7" x14ac:dyDescent="0.2">
      <c r="A15" s="11"/>
      <c r="B15" s="11"/>
      <c r="C15" s="11"/>
      <c r="D15" s="11"/>
      <c r="E15" s="11"/>
    </row>
    <row r="16" spans="1:7" x14ac:dyDescent="0.2">
      <c r="A16" s="11" t="s">
        <v>62</v>
      </c>
      <c r="B16" s="11"/>
      <c r="C16" s="11"/>
      <c r="D16" s="11"/>
      <c r="E16" s="11"/>
      <c r="G16" t="s">
        <v>74</v>
      </c>
    </row>
    <row r="17" spans="1:8" x14ac:dyDescent="0.2">
      <c r="A17" s="11" t="s">
        <v>63</v>
      </c>
      <c r="B17" s="11"/>
      <c r="C17" s="11"/>
      <c r="D17" s="11"/>
      <c r="E17" s="11"/>
    </row>
    <row r="18" spans="1:8" x14ac:dyDescent="0.2">
      <c r="A18" s="11" t="s">
        <v>75</v>
      </c>
      <c r="B18" s="11"/>
      <c r="C18" s="11"/>
      <c r="D18" s="11"/>
      <c r="E18" s="11"/>
    </row>
    <row r="19" spans="1:8" ht="16" thickBot="1" x14ac:dyDescent="0.25"/>
    <row r="20" spans="1:8" x14ac:dyDescent="0.2">
      <c r="A20" s="23" t="s">
        <v>16</v>
      </c>
      <c r="B20" s="23">
        <v>8</v>
      </c>
    </row>
    <row r="21" spans="1:8" x14ac:dyDescent="0.2">
      <c r="A21" s="20" t="s">
        <v>49</v>
      </c>
      <c r="B21" s="20">
        <f>B20*3*1.25</f>
        <v>30</v>
      </c>
    </row>
    <row r="22" spans="1:8" x14ac:dyDescent="0.2">
      <c r="A22" s="24" t="s">
        <v>50</v>
      </c>
      <c r="B22" s="24">
        <v>20</v>
      </c>
      <c r="H22" t="s">
        <v>77</v>
      </c>
    </row>
    <row r="24" spans="1:8" x14ac:dyDescent="0.2">
      <c r="A24" s="37" t="s">
        <v>58</v>
      </c>
      <c r="B24" s="37"/>
      <c r="C24" s="37"/>
      <c r="D24" s="37"/>
      <c r="E24" s="37"/>
    </row>
    <row r="25" spans="1:8" x14ac:dyDescent="0.2">
      <c r="A25" s="12" t="s">
        <v>26</v>
      </c>
      <c r="B25" s="13" t="s">
        <v>27</v>
      </c>
      <c r="C25" s="13" t="s">
        <v>28</v>
      </c>
      <c r="D25" s="14" t="s">
        <v>29</v>
      </c>
      <c r="E25" s="12" t="s">
        <v>52</v>
      </c>
    </row>
    <row r="26" spans="1:8" x14ac:dyDescent="0.2">
      <c r="A26" s="11" t="s">
        <v>30</v>
      </c>
      <c r="B26" s="11">
        <v>6.6</v>
      </c>
      <c r="C26" s="11">
        <f>$B$21</f>
        <v>30</v>
      </c>
      <c r="D26" s="15">
        <f>B26*C26</f>
        <v>198</v>
      </c>
      <c r="E26" s="25"/>
    </row>
    <row r="27" spans="1:8" x14ac:dyDescent="0.2">
      <c r="A27" s="11" t="s">
        <v>53</v>
      </c>
      <c r="B27" s="11">
        <v>10</v>
      </c>
      <c r="C27" s="11">
        <f>$B$21</f>
        <v>30</v>
      </c>
      <c r="D27" s="15">
        <f>B27*C27</f>
        <v>300</v>
      </c>
      <c r="E27" s="25">
        <v>1</v>
      </c>
      <c r="F27" t="s">
        <v>54</v>
      </c>
    </row>
    <row r="28" spans="1:8" x14ac:dyDescent="0.2">
      <c r="A28" s="11" t="s">
        <v>59</v>
      </c>
      <c r="B28" s="11">
        <f>(E28*B$22)/20</f>
        <v>0.6</v>
      </c>
      <c r="C28" s="11">
        <f>$B$21</f>
        <v>30</v>
      </c>
      <c r="D28" s="15">
        <f>B28*C28</f>
        <v>18</v>
      </c>
      <c r="E28" s="25">
        <v>0.6</v>
      </c>
      <c r="F28" t="s">
        <v>57</v>
      </c>
    </row>
    <row r="29" spans="1:8" x14ac:dyDescent="0.2">
      <c r="A29" s="11" t="s">
        <v>60</v>
      </c>
      <c r="B29" s="11">
        <f>(E29*B$22)/20</f>
        <v>0.6</v>
      </c>
      <c r="C29" s="11">
        <f>$B$21</f>
        <v>30</v>
      </c>
      <c r="D29" s="15">
        <f t="shared" ref="D29:D30" si="1">B29*C29</f>
        <v>18</v>
      </c>
      <c r="E29" s="25">
        <v>0.6</v>
      </c>
      <c r="F29" t="s">
        <v>57</v>
      </c>
    </row>
    <row r="30" spans="1:8" x14ac:dyDescent="0.2">
      <c r="A30" s="11" t="s">
        <v>61</v>
      </c>
      <c r="B30" s="11">
        <f>(E30*B$22)/20</f>
        <v>0.2</v>
      </c>
      <c r="C30" s="11">
        <f>$B$21</f>
        <v>30</v>
      </c>
      <c r="D30" s="17">
        <f t="shared" si="1"/>
        <v>6</v>
      </c>
      <c r="E30" s="26">
        <v>0.2</v>
      </c>
      <c r="F30" t="s">
        <v>57</v>
      </c>
    </row>
    <row r="31" spans="1:8" x14ac:dyDescent="0.2">
      <c r="A31" s="11"/>
      <c r="B31" s="11"/>
      <c r="C31" s="11"/>
      <c r="D31" s="15"/>
      <c r="E31" s="11"/>
    </row>
    <row r="32" spans="1:8" x14ac:dyDescent="0.2">
      <c r="A32" s="11" t="s">
        <v>32</v>
      </c>
      <c r="B32" s="11">
        <f>SUM(B26:B30)</f>
        <v>18.000000000000004</v>
      </c>
      <c r="C32" s="11">
        <f>$B$21</f>
        <v>30</v>
      </c>
      <c r="D32" s="17">
        <f>B32*C32</f>
        <v>540.00000000000011</v>
      </c>
      <c r="E32" s="11"/>
    </row>
    <row r="33" spans="1:5" x14ac:dyDescent="0.2">
      <c r="A33" s="11"/>
      <c r="B33" s="11"/>
      <c r="C33" s="11"/>
      <c r="D33" s="11"/>
      <c r="E33" s="11"/>
    </row>
    <row r="34" spans="1:5" x14ac:dyDescent="0.2">
      <c r="A34" s="11" t="s">
        <v>62</v>
      </c>
      <c r="B34" s="11"/>
      <c r="C34" s="11"/>
      <c r="D34" s="11"/>
      <c r="E34" s="11"/>
    </row>
    <row r="35" spans="1:5" x14ac:dyDescent="0.2">
      <c r="A35" s="11" t="s">
        <v>63</v>
      </c>
      <c r="B35" s="11"/>
      <c r="C35" s="11"/>
      <c r="D35" s="11"/>
      <c r="E35" s="11"/>
    </row>
    <row r="36" spans="1:5" x14ac:dyDescent="0.2">
      <c r="A36" s="11" t="s">
        <v>64</v>
      </c>
      <c r="B36" s="11"/>
      <c r="C36" s="11"/>
      <c r="D36" s="11"/>
      <c r="E36" s="11"/>
    </row>
  </sheetData>
  <mergeCells count="2">
    <mergeCell ref="A8:E8"/>
    <mergeCell ref="A24:E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E74F3-D7E0-7C4E-BA5F-DDFB926450DB}">
  <sheetPr filterMode="1"/>
  <dimension ref="A1:O109"/>
  <sheetViews>
    <sheetView workbookViewId="0">
      <selection activeCell="G75" sqref="G75"/>
    </sheetView>
  </sheetViews>
  <sheetFormatPr baseColWidth="10" defaultColWidth="11.5" defaultRowHeight="15" x14ac:dyDescent="0.2"/>
  <cols>
    <col min="5" max="5" width="11.5" style="30"/>
  </cols>
  <sheetData>
    <row r="1" spans="1:15" x14ac:dyDescent="0.2">
      <c r="A1" t="s">
        <v>107</v>
      </c>
      <c r="B1" t="s">
        <v>108</v>
      </c>
      <c r="C1" t="s">
        <v>109</v>
      </c>
      <c r="D1" t="s">
        <v>110</v>
      </c>
      <c r="E1" s="30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</row>
    <row r="2" spans="1:15" hidden="1" x14ac:dyDescent="0.2">
      <c r="A2" t="s">
        <v>122</v>
      </c>
      <c r="B2" t="s">
        <v>123</v>
      </c>
      <c r="C2" t="s">
        <v>124</v>
      </c>
      <c r="D2" t="s">
        <v>125</v>
      </c>
      <c r="E2" t="s">
        <v>235</v>
      </c>
      <c r="G2" t="s">
        <v>126</v>
      </c>
      <c r="H2">
        <v>0</v>
      </c>
      <c r="I2">
        <v>0</v>
      </c>
      <c r="J2" t="s">
        <v>126</v>
      </c>
      <c r="K2" t="s">
        <v>126</v>
      </c>
      <c r="L2">
        <v>0</v>
      </c>
      <c r="M2">
        <v>0</v>
      </c>
      <c r="N2">
        <v>55</v>
      </c>
    </row>
    <row r="3" spans="1:15" hidden="1" x14ac:dyDescent="0.2">
      <c r="A3" t="s">
        <v>127</v>
      </c>
      <c r="B3" t="s">
        <v>123</v>
      </c>
      <c r="C3" t="s">
        <v>124</v>
      </c>
      <c r="D3" t="s">
        <v>125</v>
      </c>
      <c r="E3" t="s">
        <v>235</v>
      </c>
      <c r="G3" t="s">
        <v>126</v>
      </c>
      <c r="H3">
        <v>0</v>
      </c>
      <c r="I3">
        <v>0</v>
      </c>
      <c r="J3" t="s">
        <v>126</v>
      </c>
      <c r="K3" t="s">
        <v>126</v>
      </c>
      <c r="L3">
        <v>0</v>
      </c>
      <c r="M3">
        <v>0</v>
      </c>
      <c r="N3">
        <v>55</v>
      </c>
    </row>
    <row r="4" spans="1:15" hidden="1" x14ac:dyDescent="0.2">
      <c r="A4" t="s">
        <v>128</v>
      </c>
      <c r="B4" t="s">
        <v>123</v>
      </c>
      <c r="C4" t="s">
        <v>124</v>
      </c>
      <c r="D4" t="s">
        <v>125</v>
      </c>
      <c r="E4" t="s">
        <v>235</v>
      </c>
      <c r="G4" t="s">
        <v>126</v>
      </c>
      <c r="H4">
        <v>0</v>
      </c>
      <c r="I4">
        <v>0</v>
      </c>
      <c r="J4" t="s">
        <v>126</v>
      </c>
      <c r="K4" t="s">
        <v>126</v>
      </c>
      <c r="L4">
        <v>0</v>
      </c>
      <c r="M4">
        <v>0</v>
      </c>
      <c r="N4">
        <v>55</v>
      </c>
    </row>
    <row r="5" spans="1:15" hidden="1" x14ac:dyDescent="0.2">
      <c r="A5" t="s">
        <v>129</v>
      </c>
      <c r="B5" t="s">
        <v>123</v>
      </c>
      <c r="C5" t="s">
        <v>124</v>
      </c>
      <c r="D5" t="s">
        <v>125</v>
      </c>
      <c r="E5" t="s">
        <v>237</v>
      </c>
      <c r="G5" t="s">
        <v>126</v>
      </c>
      <c r="H5">
        <v>0</v>
      </c>
      <c r="I5">
        <v>0</v>
      </c>
      <c r="J5" t="s">
        <v>126</v>
      </c>
      <c r="K5" t="s">
        <v>126</v>
      </c>
      <c r="L5">
        <v>0</v>
      </c>
      <c r="M5">
        <v>0</v>
      </c>
      <c r="N5">
        <v>55</v>
      </c>
    </row>
    <row r="6" spans="1:15" hidden="1" x14ac:dyDescent="0.2">
      <c r="A6" t="s">
        <v>130</v>
      </c>
      <c r="B6" t="s">
        <v>123</v>
      </c>
      <c r="C6" t="s">
        <v>124</v>
      </c>
      <c r="D6" t="s">
        <v>125</v>
      </c>
      <c r="E6" t="s">
        <v>237</v>
      </c>
      <c r="G6" t="s">
        <v>126</v>
      </c>
      <c r="H6">
        <v>0</v>
      </c>
      <c r="I6">
        <v>0</v>
      </c>
      <c r="J6" t="s">
        <v>126</v>
      </c>
      <c r="K6" t="s">
        <v>126</v>
      </c>
      <c r="L6">
        <v>0</v>
      </c>
      <c r="M6">
        <v>0</v>
      </c>
      <c r="N6">
        <v>55</v>
      </c>
    </row>
    <row r="7" spans="1:15" hidden="1" x14ac:dyDescent="0.2">
      <c r="A7" t="s">
        <v>131</v>
      </c>
      <c r="B7" t="s">
        <v>123</v>
      </c>
      <c r="C7" t="s">
        <v>124</v>
      </c>
      <c r="D7" t="s">
        <v>125</v>
      </c>
      <c r="E7" t="s">
        <v>237</v>
      </c>
      <c r="G7" t="s">
        <v>126</v>
      </c>
      <c r="H7">
        <v>0</v>
      </c>
      <c r="I7">
        <v>0</v>
      </c>
      <c r="J7" t="s">
        <v>126</v>
      </c>
      <c r="K7" t="s">
        <v>126</v>
      </c>
      <c r="L7">
        <v>0</v>
      </c>
      <c r="M7">
        <v>0</v>
      </c>
      <c r="N7">
        <v>55</v>
      </c>
    </row>
    <row r="8" spans="1:15" hidden="1" x14ac:dyDescent="0.2">
      <c r="A8" t="s">
        <v>132</v>
      </c>
      <c r="B8" t="s">
        <v>123</v>
      </c>
      <c r="C8" t="s">
        <v>124</v>
      </c>
      <c r="D8" t="s">
        <v>125</v>
      </c>
      <c r="E8" t="s">
        <v>238</v>
      </c>
      <c r="G8" t="s">
        <v>126</v>
      </c>
      <c r="H8">
        <v>0</v>
      </c>
      <c r="I8">
        <v>0</v>
      </c>
      <c r="J8" t="s">
        <v>126</v>
      </c>
      <c r="K8" t="s">
        <v>126</v>
      </c>
      <c r="L8">
        <v>0</v>
      </c>
      <c r="M8">
        <v>0</v>
      </c>
      <c r="N8">
        <v>55</v>
      </c>
    </row>
    <row r="9" spans="1:15" hidden="1" x14ac:dyDescent="0.2">
      <c r="A9" t="s">
        <v>133</v>
      </c>
      <c r="B9" t="s">
        <v>123</v>
      </c>
      <c r="C9" t="s">
        <v>124</v>
      </c>
      <c r="D9" t="s">
        <v>125</v>
      </c>
      <c r="E9" t="s">
        <v>238</v>
      </c>
      <c r="G9" t="s">
        <v>126</v>
      </c>
      <c r="H9">
        <v>0</v>
      </c>
      <c r="I9">
        <v>0</v>
      </c>
      <c r="J9" t="s">
        <v>126</v>
      </c>
      <c r="K9" t="s">
        <v>126</v>
      </c>
      <c r="L9">
        <v>0</v>
      </c>
      <c r="M9">
        <v>0</v>
      </c>
      <c r="N9">
        <v>55</v>
      </c>
    </row>
    <row r="10" spans="1:15" hidden="1" x14ac:dyDescent="0.2">
      <c r="A10" t="s">
        <v>134</v>
      </c>
      <c r="B10" t="s">
        <v>123</v>
      </c>
      <c r="C10" t="s">
        <v>124</v>
      </c>
      <c r="D10" t="s">
        <v>125</v>
      </c>
      <c r="E10" t="s">
        <v>238</v>
      </c>
      <c r="G10" t="s">
        <v>126</v>
      </c>
      <c r="H10">
        <v>0</v>
      </c>
      <c r="I10">
        <v>0</v>
      </c>
      <c r="J10" t="s">
        <v>126</v>
      </c>
      <c r="K10" t="s">
        <v>126</v>
      </c>
      <c r="L10">
        <v>0</v>
      </c>
      <c r="M10">
        <v>0</v>
      </c>
      <c r="N10">
        <v>55</v>
      </c>
    </row>
    <row r="11" spans="1:15" hidden="1" x14ac:dyDescent="0.2">
      <c r="A11" t="s">
        <v>135</v>
      </c>
      <c r="B11" t="s">
        <v>123</v>
      </c>
      <c r="C11" t="s">
        <v>124</v>
      </c>
      <c r="D11" t="s">
        <v>125</v>
      </c>
      <c r="E11" s="30" t="s">
        <v>244</v>
      </c>
      <c r="G11">
        <v>23.668915340000002</v>
      </c>
      <c r="H11">
        <v>23.668915340000002</v>
      </c>
      <c r="I11">
        <v>0</v>
      </c>
      <c r="J11" t="s">
        <v>126</v>
      </c>
      <c r="K11" t="s">
        <v>126</v>
      </c>
      <c r="L11" t="s">
        <v>126</v>
      </c>
      <c r="M11">
        <v>0</v>
      </c>
      <c r="N11">
        <v>55</v>
      </c>
    </row>
    <row r="12" spans="1:15" hidden="1" x14ac:dyDescent="0.2">
      <c r="A12" t="s">
        <v>136</v>
      </c>
      <c r="B12" t="s">
        <v>123</v>
      </c>
      <c r="C12" t="s">
        <v>124</v>
      </c>
      <c r="D12" t="s">
        <v>125</v>
      </c>
      <c r="E12" s="30" t="s">
        <v>244</v>
      </c>
      <c r="G12">
        <v>23.357449209999999</v>
      </c>
      <c r="H12">
        <v>23.357449209999999</v>
      </c>
      <c r="I12">
        <v>0</v>
      </c>
      <c r="J12" t="s">
        <v>126</v>
      </c>
      <c r="K12" t="s">
        <v>126</v>
      </c>
      <c r="L12" t="s">
        <v>126</v>
      </c>
      <c r="M12">
        <v>0</v>
      </c>
      <c r="N12">
        <v>55</v>
      </c>
    </row>
    <row r="13" spans="1:15" hidden="1" x14ac:dyDescent="0.2">
      <c r="A13" t="s">
        <v>137</v>
      </c>
      <c r="B13" t="s">
        <v>123</v>
      </c>
      <c r="C13" t="s">
        <v>124</v>
      </c>
      <c r="D13" t="s">
        <v>125</v>
      </c>
      <c r="E13" s="30" t="s">
        <v>244</v>
      </c>
      <c r="G13">
        <v>23.692089960000001</v>
      </c>
      <c r="H13">
        <v>23.692089960000001</v>
      </c>
      <c r="I13">
        <v>0</v>
      </c>
      <c r="J13" t="s">
        <v>126</v>
      </c>
      <c r="K13" t="s">
        <v>126</v>
      </c>
      <c r="L13" t="s">
        <v>126</v>
      </c>
      <c r="M13">
        <v>0</v>
      </c>
      <c r="N13">
        <v>55</v>
      </c>
    </row>
    <row r="14" spans="1:15" x14ac:dyDescent="0.2">
      <c r="A14" t="s">
        <v>138</v>
      </c>
      <c r="B14" t="s">
        <v>123</v>
      </c>
      <c r="C14" t="s">
        <v>139</v>
      </c>
      <c r="D14" t="s">
        <v>125</v>
      </c>
      <c r="E14" t="s">
        <v>244</v>
      </c>
      <c r="G14">
        <v>24.048908780000001</v>
      </c>
      <c r="H14">
        <v>24.048908780000001</v>
      </c>
      <c r="I14">
        <v>0</v>
      </c>
      <c r="J14" t="s">
        <v>126</v>
      </c>
      <c r="K14" t="s">
        <v>126</v>
      </c>
      <c r="L14" t="s">
        <v>126</v>
      </c>
      <c r="M14">
        <v>0</v>
      </c>
      <c r="N14">
        <v>55</v>
      </c>
    </row>
    <row r="15" spans="1:15" x14ac:dyDescent="0.2">
      <c r="A15" t="s">
        <v>140</v>
      </c>
      <c r="B15" t="s">
        <v>123</v>
      </c>
      <c r="C15" t="s">
        <v>139</v>
      </c>
      <c r="D15" t="s">
        <v>125</v>
      </c>
      <c r="E15" t="s">
        <v>244</v>
      </c>
      <c r="G15">
        <v>24.439839559999999</v>
      </c>
      <c r="H15">
        <v>24.439839559999999</v>
      </c>
      <c r="I15">
        <v>0</v>
      </c>
      <c r="J15" t="s">
        <v>126</v>
      </c>
      <c r="K15" t="s">
        <v>126</v>
      </c>
      <c r="L15" t="s">
        <v>126</v>
      </c>
      <c r="M15">
        <v>0</v>
      </c>
      <c r="N15">
        <v>55</v>
      </c>
    </row>
    <row r="16" spans="1:15" x14ac:dyDescent="0.2">
      <c r="A16" t="s">
        <v>141</v>
      </c>
      <c r="B16" t="s">
        <v>123</v>
      </c>
      <c r="C16" t="s">
        <v>139</v>
      </c>
      <c r="D16" t="s">
        <v>125</v>
      </c>
      <c r="E16" t="s">
        <v>244</v>
      </c>
      <c r="G16">
        <v>24.54891834</v>
      </c>
      <c r="H16">
        <v>24.54891834</v>
      </c>
      <c r="I16">
        <v>0</v>
      </c>
      <c r="J16" t="s">
        <v>126</v>
      </c>
      <c r="K16" t="s">
        <v>126</v>
      </c>
      <c r="L16" t="s">
        <v>126</v>
      </c>
      <c r="M16">
        <v>0</v>
      </c>
      <c r="N16">
        <v>55</v>
      </c>
    </row>
    <row r="17" spans="1:14" hidden="1" x14ac:dyDescent="0.2">
      <c r="A17" t="s">
        <v>142</v>
      </c>
      <c r="B17" t="s">
        <v>123</v>
      </c>
      <c r="C17" t="s">
        <v>124</v>
      </c>
      <c r="D17" t="s">
        <v>125</v>
      </c>
      <c r="E17" t="s">
        <v>235</v>
      </c>
      <c r="G17" t="s">
        <v>126</v>
      </c>
      <c r="H17">
        <v>0</v>
      </c>
      <c r="I17">
        <v>0</v>
      </c>
      <c r="J17" t="s">
        <v>126</v>
      </c>
      <c r="K17" t="s">
        <v>126</v>
      </c>
      <c r="L17">
        <v>0</v>
      </c>
      <c r="M17">
        <v>0</v>
      </c>
      <c r="N17">
        <v>55</v>
      </c>
    </row>
    <row r="18" spans="1:14" hidden="1" x14ac:dyDescent="0.2">
      <c r="A18" t="s">
        <v>143</v>
      </c>
      <c r="B18" t="s">
        <v>123</v>
      </c>
      <c r="C18" t="s">
        <v>124</v>
      </c>
      <c r="D18" t="s">
        <v>125</v>
      </c>
      <c r="E18" t="s">
        <v>235</v>
      </c>
      <c r="G18" t="s">
        <v>126</v>
      </c>
      <c r="H18">
        <v>0</v>
      </c>
      <c r="I18">
        <v>0</v>
      </c>
      <c r="J18" t="s">
        <v>126</v>
      </c>
      <c r="K18" t="s">
        <v>126</v>
      </c>
      <c r="L18">
        <v>0</v>
      </c>
      <c r="M18">
        <v>0</v>
      </c>
      <c r="N18">
        <v>55</v>
      </c>
    </row>
    <row r="19" spans="1:14" hidden="1" x14ac:dyDescent="0.2">
      <c r="A19" t="s">
        <v>144</v>
      </c>
      <c r="B19" t="s">
        <v>123</v>
      </c>
      <c r="C19" t="s">
        <v>124</v>
      </c>
      <c r="D19" t="s">
        <v>125</v>
      </c>
      <c r="E19" t="s">
        <v>235</v>
      </c>
      <c r="G19" t="s">
        <v>126</v>
      </c>
      <c r="H19">
        <v>0</v>
      </c>
      <c r="I19">
        <v>0</v>
      </c>
      <c r="J19" t="s">
        <v>126</v>
      </c>
      <c r="K19" t="s">
        <v>126</v>
      </c>
      <c r="L19">
        <v>0</v>
      </c>
      <c r="M19">
        <v>0</v>
      </c>
      <c r="N19">
        <v>55</v>
      </c>
    </row>
    <row r="20" spans="1:14" hidden="1" x14ac:dyDescent="0.2">
      <c r="A20" t="s">
        <v>145</v>
      </c>
      <c r="B20" t="s">
        <v>123</v>
      </c>
      <c r="C20" t="s">
        <v>124</v>
      </c>
      <c r="D20" t="s">
        <v>125</v>
      </c>
      <c r="E20" t="s">
        <v>237</v>
      </c>
      <c r="G20" t="s">
        <v>126</v>
      </c>
      <c r="H20">
        <v>0</v>
      </c>
      <c r="I20">
        <v>0</v>
      </c>
      <c r="J20" t="s">
        <v>126</v>
      </c>
      <c r="K20" t="s">
        <v>126</v>
      </c>
      <c r="L20">
        <v>0</v>
      </c>
      <c r="M20">
        <v>0</v>
      </c>
      <c r="N20">
        <v>55</v>
      </c>
    </row>
    <row r="21" spans="1:14" hidden="1" x14ac:dyDescent="0.2">
      <c r="A21" t="s">
        <v>146</v>
      </c>
      <c r="B21" t="s">
        <v>123</v>
      </c>
      <c r="C21" t="s">
        <v>124</v>
      </c>
      <c r="D21" t="s">
        <v>125</v>
      </c>
      <c r="E21" t="s">
        <v>237</v>
      </c>
      <c r="G21" t="s">
        <v>126</v>
      </c>
      <c r="H21">
        <v>0</v>
      </c>
      <c r="I21">
        <v>0</v>
      </c>
      <c r="J21" t="s">
        <v>126</v>
      </c>
      <c r="K21" t="s">
        <v>126</v>
      </c>
      <c r="L21">
        <v>0</v>
      </c>
      <c r="M21">
        <v>0</v>
      </c>
      <c r="N21">
        <v>55</v>
      </c>
    </row>
    <row r="22" spans="1:14" hidden="1" x14ac:dyDescent="0.2">
      <c r="A22" t="s">
        <v>147</v>
      </c>
      <c r="B22" t="s">
        <v>123</v>
      </c>
      <c r="C22" t="s">
        <v>124</v>
      </c>
      <c r="D22" t="s">
        <v>125</v>
      </c>
      <c r="E22" t="s">
        <v>237</v>
      </c>
      <c r="G22" t="s">
        <v>126</v>
      </c>
      <c r="H22">
        <v>0</v>
      </c>
      <c r="I22">
        <v>0</v>
      </c>
      <c r="J22" t="s">
        <v>126</v>
      </c>
      <c r="K22" t="s">
        <v>126</v>
      </c>
      <c r="L22">
        <v>0</v>
      </c>
      <c r="M22">
        <v>0</v>
      </c>
      <c r="N22">
        <v>55</v>
      </c>
    </row>
    <row r="23" spans="1:14" hidden="1" x14ac:dyDescent="0.2">
      <c r="A23" t="s">
        <v>148</v>
      </c>
      <c r="B23" t="s">
        <v>123</v>
      </c>
      <c r="C23" t="s">
        <v>124</v>
      </c>
      <c r="D23" t="s">
        <v>125</v>
      </c>
      <c r="E23" t="s">
        <v>239</v>
      </c>
      <c r="G23" t="s">
        <v>126</v>
      </c>
      <c r="H23">
        <v>0</v>
      </c>
      <c r="I23">
        <v>0</v>
      </c>
      <c r="J23" t="s">
        <v>126</v>
      </c>
      <c r="K23" t="s">
        <v>126</v>
      </c>
      <c r="L23">
        <v>0</v>
      </c>
      <c r="M23">
        <v>0</v>
      </c>
      <c r="N23">
        <v>55</v>
      </c>
    </row>
    <row r="24" spans="1:14" hidden="1" x14ac:dyDescent="0.2">
      <c r="A24" t="s">
        <v>149</v>
      </c>
      <c r="B24" t="s">
        <v>123</v>
      </c>
      <c r="C24" t="s">
        <v>124</v>
      </c>
      <c r="D24" t="s">
        <v>125</v>
      </c>
      <c r="E24" t="s">
        <v>239</v>
      </c>
      <c r="G24" t="s">
        <v>126</v>
      </c>
      <c r="H24">
        <v>0</v>
      </c>
      <c r="I24">
        <v>0</v>
      </c>
      <c r="J24" t="s">
        <v>126</v>
      </c>
      <c r="K24" t="s">
        <v>126</v>
      </c>
      <c r="L24">
        <v>0</v>
      </c>
      <c r="M24">
        <v>0</v>
      </c>
      <c r="N24">
        <v>55</v>
      </c>
    </row>
    <row r="25" spans="1:14" hidden="1" x14ac:dyDescent="0.2">
      <c r="A25" t="s">
        <v>150</v>
      </c>
      <c r="B25" t="s">
        <v>123</v>
      </c>
      <c r="C25" t="s">
        <v>124</v>
      </c>
      <c r="D25" t="s">
        <v>125</v>
      </c>
      <c r="E25" t="s">
        <v>239</v>
      </c>
      <c r="G25" t="s">
        <v>126</v>
      </c>
      <c r="H25">
        <v>0</v>
      </c>
      <c r="I25">
        <v>0</v>
      </c>
      <c r="J25" t="s">
        <v>126</v>
      </c>
      <c r="K25" t="s">
        <v>126</v>
      </c>
      <c r="L25">
        <v>0</v>
      </c>
      <c r="M25">
        <v>0</v>
      </c>
      <c r="N25">
        <v>55</v>
      </c>
    </row>
    <row r="26" spans="1:14" hidden="1" x14ac:dyDescent="0.2">
      <c r="A26" t="s">
        <v>151</v>
      </c>
      <c r="B26" t="s">
        <v>123</v>
      </c>
      <c r="C26" t="s">
        <v>124</v>
      </c>
      <c r="D26" t="s">
        <v>125</v>
      </c>
      <c r="E26" s="30" t="s">
        <v>246</v>
      </c>
      <c r="G26">
        <v>26.54720288</v>
      </c>
      <c r="H26">
        <v>26.54720288</v>
      </c>
      <c r="I26">
        <v>0</v>
      </c>
      <c r="J26" t="s">
        <v>126</v>
      </c>
      <c r="K26" t="s">
        <v>126</v>
      </c>
      <c r="L26" t="s">
        <v>126</v>
      </c>
      <c r="M26">
        <v>0</v>
      </c>
      <c r="N26">
        <v>55</v>
      </c>
    </row>
    <row r="27" spans="1:14" hidden="1" x14ac:dyDescent="0.2">
      <c r="A27" t="s">
        <v>152</v>
      </c>
      <c r="B27" t="s">
        <v>123</v>
      </c>
      <c r="C27" t="s">
        <v>124</v>
      </c>
      <c r="D27" t="s">
        <v>125</v>
      </c>
      <c r="E27" s="30" t="s">
        <v>246</v>
      </c>
      <c r="G27">
        <v>26.395104249999999</v>
      </c>
      <c r="H27">
        <v>26.395104249999999</v>
      </c>
      <c r="I27">
        <v>0</v>
      </c>
      <c r="J27" t="s">
        <v>126</v>
      </c>
      <c r="K27" t="s">
        <v>126</v>
      </c>
      <c r="L27" t="s">
        <v>126</v>
      </c>
      <c r="M27">
        <v>0</v>
      </c>
      <c r="N27">
        <v>55</v>
      </c>
    </row>
    <row r="28" spans="1:14" hidden="1" x14ac:dyDescent="0.2">
      <c r="A28" t="s">
        <v>153</v>
      </c>
      <c r="B28" t="s">
        <v>123</v>
      </c>
      <c r="C28" t="s">
        <v>124</v>
      </c>
      <c r="D28" t="s">
        <v>125</v>
      </c>
      <c r="E28" s="30" t="s">
        <v>246</v>
      </c>
      <c r="G28">
        <v>26.109986119999999</v>
      </c>
      <c r="H28">
        <v>26.109986119999999</v>
      </c>
      <c r="I28">
        <v>0</v>
      </c>
      <c r="J28" t="s">
        <v>126</v>
      </c>
      <c r="K28" t="s">
        <v>126</v>
      </c>
      <c r="L28" t="s">
        <v>126</v>
      </c>
      <c r="M28">
        <v>0</v>
      </c>
      <c r="N28">
        <v>55</v>
      </c>
    </row>
    <row r="29" spans="1:14" x14ac:dyDescent="0.2">
      <c r="A29" t="s">
        <v>154</v>
      </c>
      <c r="B29" t="s">
        <v>123</v>
      </c>
      <c r="C29" t="s">
        <v>139</v>
      </c>
      <c r="D29" t="s">
        <v>125</v>
      </c>
      <c r="E29" s="30" t="s">
        <v>246</v>
      </c>
      <c r="G29">
        <v>26.627674989999999</v>
      </c>
      <c r="H29">
        <v>26.627674989999999</v>
      </c>
      <c r="I29">
        <v>0</v>
      </c>
      <c r="J29" t="s">
        <v>126</v>
      </c>
      <c r="K29" t="s">
        <v>126</v>
      </c>
      <c r="L29" t="s">
        <v>126</v>
      </c>
      <c r="M29">
        <v>0</v>
      </c>
      <c r="N29">
        <v>55</v>
      </c>
    </row>
    <row r="30" spans="1:14" x14ac:dyDescent="0.2">
      <c r="A30" t="s">
        <v>155</v>
      </c>
      <c r="B30" t="s">
        <v>123</v>
      </c>
      <c r="C30" t="s">
        <v>139</v>
      </c>
      <c r="D30" t="s">
        <v>125</v>
      </c>
      <c r="E30" s="30" t="s">
        <v>246</v>
      </c>
      <c r="G30">
        <v>26.546504370000001</v>
      </c>
      <c r="H30">
        <v>26.546504370000001</v>
      </c>
      <c r="I30">
        <v>0</v>
      </c>
      <c r="J30" t="s">
        <v>126</v>
      </c>
      <c r="K30" t="s">
        <v>126</v>
      </c>
      <c r="L30" t="s">
        <v>126</v>
      </c>
      <c r="M30">
        <v>0</v>
      </c>
      <c r="N30">
        <v>55</v>
      </c>
    </row>
    <row r="31" spans="1:14" x14ac:dyDescent="0.2">
      <c r="A31" t="s">
        <v>156</v>
      </c>
      <c r="B31" t="s">
        <v>123</v>
      </c>
      <c r="C31" t="s">
        <v>139</v>
      </c>
      <c r="D31" t="s">
        <v>125</v>
      </c>
      <c r="E31" s="30" t="s">
        <v>246</v>
      </c>
      <c r="G31">
        <v>26.91914298</v>
      </c>
      <c r="H31">
        <v>26.91914298</v>
      </c>
      <c r="I31">
        <v>0</v>
      </c>
      <c r="J31" t="s">
        <v>126</v>
      </c>
      <c r="K31" t="s">
        <v>126</v>
      </c>
      <c r="L31" t="s">
        <v>126</v>
      </c>
      <c r="M31">
        <v>0</v>
      </c>
      <c r="N31">
        <v>55</v>
      </c>
    </row>
    <row r="32" spans="1:14" hidden="1" x14ac:dyDescent="0.2">
      <c r="A32" t="s">
        <v>157</v>
      </c>
      <c r="B32" t="s">
        <v>123</v>
      </c>
      <c r="C32" t="s">
        <v>124</v>
      </c>
      <c r="D32" t="s">
        <v>125</v>
      </c>
      <c r="E32" t="s">
        <v>235</v>
      </c>
      <c r="G32" t="s">
        <v>126</v>
      </c>
      <c r="H32">
        <v>0</v>
      </c>
      <c r="I32">
        <v>0</v>
      </c>
      <c r="J32" t="s">
        <v>126</v>
      </c>
      <c r="K32" t="s">
        <v>126</v>
      </c>
      <c r="L32">
        <v>0</v>
      </c>
      <c r="M32">
        <v>0</v>
      </c>
      <c r="N32">
        <v>55</v>
      </c>
    </row>
    <row r="33" spans="1:14" hidden="1" x14ac:dyDescent="0.2">
      <c r="A33" t="s">
        <v>158</v>
      </c>
      <c r="B33" t="s">
        <v>123</v>
      </c>
      <c r="C33" t="s">
        <v>124</v>
      </c>
      <c r="D33" t="s">
        <v>125</v>
      </c>
      <c r="E33" t="s">
        <v>235</v>
      </c>
      <c r="G33" t="s">
        <v>126</v>
      </c>
      <c r="H33">
        <v>0</v>
      </c>
      <c r="I33">
        <v>0</v>
      </c>
      <c r="J33" t="s">
        <v>126</v>
      </c>
      <c r="K33" t="s">
        <v>126</v>
      </c>
      <c r="L33">
        <v>0</v>
      </c>
      <c r="M33">
        <v>0</v>
      </c>
      <c r="N33">
        <v>55</v>
      </c>
    </row>
    <row r="34" spans="1:14" hidden="1" x14ac:dyDescent="0.2">
      <c r="A34" t="s">
        <v>159</v>
      </c>
      <c r="B34" t="s">
        <v>123</v>
      </c>
      <c r="C34" t="s">
        <v>124</v>
      </c>
      <c r="D34" t="s">
        <v>125</v>
      </c>
      <c r="E34" t="s">
        <v>235</v>
      </c>
      <c r="G34" t="s">
        <v>126</v>
      </c>
      <c r="H34">
        <v>0</v>
      </c>
      <c r="I34">
        <v>0</v>
      </c>
      <c r="J34" t="s">
        <v>126</v>
      </c>
      <c r="K34" t="s">
        <v>126</v>
      </c>
      <c r="L34">
        <v>0</v>
      </c>
      <c r="M34">
        <v>0</v>
      </c>
      <c r="N34">
        <v>55</v>
      </c>
    </row>
    <row r="35" spans="1:14" hidden="1" x14ac:dyDescent="0.2">
      <c r="A35" t="s">
        <v>160</v>
      </c>
      <c r="B35" t="s">
        <v>123</v>
      </c>
      <c r="C35" t="s">
        <v>124</v>
      </c>
      <c r="D35" t="s">
        <v>125</v>
      </c>
      <c r="E35" t="s">
        <v>237</v>
      </c>
      <c r="G35" t="s">
        <v>126</v>
      </c>
      <c r="H35">
        <v>0</v>
      </c>
      <c r="I35">
        <v>0</v>
      </c>
      <c r="J35" t="s">
        <v>126</v>
      </c>
      <c r="K35" t="s">
        <v>126</v>
      </c>
      <c r="L35">
        <v>0</v>
      </c>
      <c r="M35">
        <v>0</v>
      </c>
      <c r="N35">
        <v>55</v>
      </c>
    </row>
    <row r="36" spans="1:14" hidden="1" x14ac:dyDescent="0.2">
      <c r="A36" t="s">
        <v>161</v>
      </c>
      <c r="B36" t="s">
        <v>123</v>
      </c>
      <c r="C36" t="s">
        <v>124</v>
      </c>
      <c r="D36" t="s">
        <v>125</v>
      </c>
      <c r="E36" t="s">
        <v>237</v>
      </c>
      <c r="G36" t="s">
        <v>126</v>
      </c>
      <c r="H36">
        <v>0</v>
      </c>
      <c r="I36">
        <v>0</v>
      </c>
      <c r="J36" t="s">
        <v>126</v>
      </c>
      <c r="K36" t="s">
        <v>126</v>
      </c>
      <c r="L36">
        <v>0</v>
      </c>
      <c r="M36">
        <v>0</v>
      </c>
      <c r="N36">
        <v>55</v>
      </c>
    </row>
    <row r="37" spans="1:14" hidden="1" x14ac:dyDescent="0.2">
      <c r="A37" t="s">
        <v>162</v>
      </c>
      <c r="B37" t="s">
        <v>123</v>
      </c>
      <c r="C37" t="s">
        <v>124</v>
      </c>
      <c r="D37" t="s">
        <v>125</v>
      </c>
      <c r="E37" t="s">
        <v>237</v>
      </c>
      <c r="G37" t="s">
        <v>126</v>
      </c>
      <c r="H37">
        <v>0</v>
      </c>
      <c r="I37">
        <v>0</v>
      </c>
      <c r="J37" t="s">
        <v>126</v>
      </c>
      <c r="K37" t="s">
        <v>126</v>
      </c>
      <c r="L37">
        <v>0</v>
      </c>
      <c r="M37">
        <v>0</v>
      </c>
      <c r="N37">
        <v>55</v>
      </c>
    </row>
    <row r="38" spans="1:14" hidden="1" x14ac:dyDescent="0.2">
      <c r="A38" t="s">
        <v>163</v>
      </c>
      <c r="B38" t="s">
        <v>123</v>
      </c>
      <c r="C38" t="s">
        <v>124</v>
      </c>
      <c r="D38" t="s">
        <v>125</v>
      </c>
      <c r="E38" t="s">
        <v>240</v>
      </c>
      <c r="G38">
        <v>35.346563670000002</v>
      </c>
      <c r="H38">
        <v>35.346563670000002</v>
      </c>
      <c r="I38">
        <v>0</v>
      </c>
      <c r="J38" t="s">
        <v>126</v>
      </c>
      <c r="K38" t="s">
        <v>126</v>
      </c>
      <c r="L38" t="s">
        <v>126</v>
      </c>
      <c r="M38">
        <v>0</v>
      </c>
      <c r="N38">
        <v>55</v>
      </c>
    </row>
    <row r="39" spans="1:14" hidden="1" x14ac:dyDescent="0.2">
      <c r="A39" t="s">
        <v>164</v>
      </c>
      <c r="B39" t="s">
        <v>123</v>
      </c>
      <c r="C39" t="s">
        <v>124</v>
      </c>
      <c r="D39" t="s">
        <v>125</v>
      </c>
      <c r="E39" t="s">
        <v>240</v>
      </c>
      <c r="G39" t="s">
        <v>126</v>
      </c>
      <c r="H39">
        <v>0</v>
      </c>
      <c r="I39">
        <v>0</v>
      </c>
      <c r="J39" t="s">
        <v>126</v>
      </c>
      <c r="K39" t="s">
        <v>126</v>
      </c>
      <c r="L39">
        <v>0</v>
      </c>
      <c r="M39">
        <v>0</v>
      </c>
      <c r="N39">
        <v>55</v>
      </c>
    </row>
    <row r="40" spans="1:14" hidden="1" x14ac:dyDescent="0.2">
      <c r="A40" t="s">
        <v>165</v>
      </c>
      <c r="B40" t="s">
        <v>123</v>
      </c>
      <c r="C40" t="s">
        <v>124</v>
      </c>
      <c r="D40" t="s">
        <v>125</v>
      </c>
      <c r="E40" t="s">
        <v>240</v>
      </c>
      <c r="G40">
        <v>36.406302169999996</v>
      </c>
      <c r="H40">
        <v>36.406302169999996</v>
      </c>
      <c r="I40">
        <v>0</v>
      </c>
      <c r="J40" t="s">
        <v>126</v>
      </c>
      <c r="K40" t="s">
        <v>126</v>
      </c>
      <c r="L40" t="s">
        <v>126</v>
      </c>
      <c r="M40">
        <v>0</v>
      </c>
      <c r="N40">
        <v>55</v>
      </c>
    </row>
    <row r="41" spans="1:14" hidden="1" x14ac:dyDescent="0.2">
      <c r="A41" t="s">
        <v>166</v>
      </c>
      <c r="B41" t="s">
        <v>123</v>
      </c>
      <c r="C41" t="s">
        <v>124</v>
      </c>
      <c r="D41" t="s">
        <v>125</v>
      </c>
      <c r="E41" s="30" t="s">
        <v>247</v>
      </c>
      <c r="G41">
        <v>28.53563488</v>
      </c>
      <c r="H41">
        <v>28.53563488</v>
      </c>
      <c r="I41">
        <v>0</v>
      </c>
      <c r="J41" t="s">
        <v>126</v>
      </c>
      <c r="K41" t="s">
        <v>126</v>
      </c>
      <c r="L41" t="s">
        <v>126</v>
      </c>
      <c r="M41">
        <v>0</v>
      </c>
      <c r="N41">
        <v>55</v>
      </c>
    </row>
    <row r="42" spans="1:14" hidden="1" x14ac:dyDescent="0.2">
      <c r="A42" t="s">
        <v>167</v>
      </c>
      <c r="B42" t="s">
        <v>123</v>
      </c>
      <c r="C42" t="s">
        <v>124</v>
      </c>
      <c r="D42" t="s">
        <v>125</v>
      </c>
      <c r="E42" s="30" t="s">
        <v>247</v>
      </c>
      <c r="G42">
        <v>28.783169869999998</v>
      </c>
      <c r="H42">
        <v>28.783169869999998</v>
      </c>
      <c r="I42">
        <v>0</v>
      </c>
      <c r="J42" t="s">
        <v>126</v>
      </c>
      <c r="K42" t="s">
        <v>126</v>
      </c>
      <c r="L42" t="s">
        <v>126</v>
      </c>
      <c r="M42">
        <v>0</v>
      </c>
      <c r="N42">
        <v>55</v>
      </c>
    </row>
    <row r="43" spans="1:14" hidden="1" x14ac:dyDescent="0.2">
      <c r="A43" t="s">
        <v>168</v>
      </c>
      <c r="B43" t="s">
        <v>123</v>
      </c>
      <c r="C43" t="s">
        <v>124</v>
      </c>
      <c r="D43" t="s">
        <v>125</v>
      </c>
      <c r="E43" s="30" t="s">
        <v>247</v>
      </c>
      <c r="G43">
        <v>28.545094649999999</v>
      </c>
      <c r="H43">
        <v>28.545094649999999</v>
      </c>
      <c r="I43">
        <v>0</v>
      </c>
      <c r="J43" t="s">
        <v>126</v>
      </c>
      <c r="K43" t="s">
        <v>126</v>
      </c>
      <c r="L43" t="s">
        <v>126</v>
      </c>
      <c r="M43">
        <v>0</v>
      </c>
      <c r="N43">
        <v>55</v>
      </c>
    </row>
    <row r="44" spans="1:14" x14ac:dyDescent="0.2">
      <c r="A44" t="s">
        <v>169</v>
      </c>
      <c r="B44" t="s">
        <v>123</v>
      </c>
      <c r="C44" t="s">
        <v>139</v>
      </c>
      <c r="D44" t="s">
        <v>125</v>
      </c>
      <c r="E44" s="30" t="s">
        <v>247</v>
      </c>
      <c r="G44" t="s">
        <v>126</v>
      </c>
      <c r="H44">
        <v>0</v>
      </c>
      <c r="I44">
        <v>0</v>
      </c>
      <c r="J44" t="s">
        <v>126</v>
      </c>
      <c r="K44" t="s">
        <v>126</v>
      </c>
      <c r="L44">
        <v>0</v>
      </c>
      <c r="M44">
        <v>0</v>
      </c>
      <c r="N44">
        <v>55</v>
      </c>
    </row>
    <row r="45" spans="1:14" x14ac:dyDescent="0.2">
      <c r="A45" t="s">
        <v>170</v>
      </c>
      <c r="B45" t="s">
        <v>123</v>
      </c>
      <c r="C45" t="s">
        <v>139</v>
      </c>
      <c r="D45" t="s">
        <v>125</v>
      </c>
      <c r="E45" s="30" t="s">
        <v>247</v>
      </c>
      <c r="G45">
        <v>29.709365510000001</v>
      </c>
      <c r="H45">
        <v>29.709365510000001</v>
      </c>
      <c r="I45">
        <v>0</v>
      </c>
      <c r="J45" t="s">
        <v>126</v>
      </c>
      <c r="K45" t="s">
        <v>126</v>
      </c>
      <c r="L45" t="s">
        <v>126</v>
      </c>
      <c r="M45">
        <v>0</v>
      </c>
      <c r="N45">
        <v>55</v>
      </c>
    </row>
    <row r="46" spans="1:14" x14ac:dyDescent="0.2">
      <c r="A46" t="s">
        <v>171</v>
      </c>
      <c r="B46" t="s">
        <v>123</v>
      </c>
      <c r="C46" t="s">
        <v>139</v>
      </c>
      <c r="D46" t="s">
        <v>125</v>
      </c>
      <c r="E46" s="30" t="s">
        <v>247</v>
      </c>
      <c r="G46">
        <v>29.29991733</v>
      </c>
      <c r="H46">
        <v>29.29991733</v>
      </c>
      <c r="I46">
        <v>0</v>
      </c>
      <c r="J46" t="s">
        <v>126</v>
      </c>
      <c r="K46" t="s">
        <v>126</v>
      </c>
      <c r="L46" t="s">
        <v>126</v>
      </c>
      <c r="M46">
        <v>0</v>
      </c>
      <c r="N46">
        <v>55</v>
      </c>
    </row>
    <row r="47" spans="1:14" hidden="1" x14ac:dyDescent="0.2">
      <c r="A47" t="s">
        <v>172</v>
      </c>
      <c r="B47" t="s">
        <v>123</v>
      </c>
      <c r="C47" t="s">
        <v>124</v>
      </c>
      <c r="D47" t="s">
        <v>125</v>
      </c>
      <c r="E47" t="s">
        <v>235</v>
      </c>
      <c r="G47" t="s">
        <v>126</v>
      </c>
      <c r="H47">
        <v>0</v>
      </c>
      <c r="I47">
        <v>0</v>
      </c>
      <c r="J47" t="s">
        <v>126</v>
      </c>
      <c r="K47" t="s">
        <v>126</v>
      </c>
      <c r="L47">
        <v>0</v>
      </c>
      <c r="M47">
        <v>0</v>
      </c>
      <c r="N47">
        <v>55</v>
      </c>
    </row>
    <row r="48" spans="1:14" hidden="1" x14ac:dyDescent="0.2">
      <c r="A48" t="s">
        <v>173</v>
      </c>
      <c r="B48" t="s">
        <v>123</v>
      </c>
      <c r="C48" t="s">
        <v>124</v>
      </c>
      <c r="D48" t="s">
        <v>125</v>
      </c>
      <c r="E48" t="s">
        <v>235</v>
      </c>
      <c r="G48" t="s">
        <v>126</v>
      </c>
      <c r="H48">
        <v>0</v>
      </c>
      <c r="I48">
        <v>0</v>
      </c>
      <c r="J48" t="s">
        <v>126</v>
      </c>
      <c r="K48" t="s">
        <v>126</v>
      </c>
      <c r="L48">
        <v>0</v>
      </c>
      <c r="M48">
        <v>0</v>
      </c>
      <c r="N48">
        <v>55</v>
      </c>
    </row>
    <row r="49" spans="1:14" hidden="1" x14ac:dyDescent="0.2">
      <c r="A49" t="s">
        <v>174</v>
      </c>
      <c r="B49" t="s">
        <v>123</v>
      </c>
      <c r="C49" t="s">
        <v>124</v>
      </c>
      <c r="D49" t="s">
        <v>125</v>
      </c>
      <c r="E49" t="s">
        <v>235</v>
      </c>
      <c r="G49" t="s">
        <v>126</v>
      </c>
      <c r="H49">
        <v>0</v>
      </c>
      <c r="I49">
        <v>0</v>
      </c>
      <c r="J49" t="s">
        <v>126</v>
      </c>
      <c r="K49" t="s">
        <v>126</v>
      </c>
      <c r="L49">
        <v>0</v>
      </c>
      <c r="M49">
        <v>0</v>
      </c>
      <c r="N49">
        <v>55</v>
      </c>
    </row>
    <row r="50" spans="1:14" hidden="1" x14ac:dyDescent="0.2">
      <c r="A50" t="s">
        <v>175</v>
      </c>
      <c r="B50" t="s">
        <v>123</v>
      </c>
      <c r="C50" t="s">
        <v>124</v>
      </c>
      <c r="D50" t="s">
        <v>125</v>
      </c>
      <c r="E50" t="s">
        <v>237</v>
      </c>
      <c r="G50">
        <v>33.644901449999999</v>
      </c>
      <c r="H50">
        <v>33.644901449999999</v>
      </c>
      <c r="I50">
        <v>0</v>
      </c>
      <c r="J50" t="s">
        <v>126</v>
      </c>
      <c r="K50" t="s">
        <v>126</v>
      </c>
      <c r="L50" t="s">
        <v>126</v>
      </c>
      <c r="M50">
        <v>0</v>
      </c>
      <c r="N50">
        <v>55</v>
      </c>
    </row>
    <row r="51" spans="1:14" hidden="1" x14ac:dyDescent="0.2">
      <c r="A51" t="s">
        <v>176</v>
      </c>
      <c r="B51" t="s">
        <v>123</v>
      </c>
      <c r="C51" t="s">
        <v>124</v>
      </c>
      <c r="D51" t="s">
        <v>125</v>
      </c>
      <c r="E51" t="s">
        <v>237</v>
      </c>
      <c r="G51">
        <v>33.703729619999997</v>
      </c>
      <c r="H51">
        <v>33.703729619999997</v>
      </c>
      <c r="I51">
        <v>0</v>
      </c>
      <c r="J51" t="s">
        <v>126</v>
      </c>
      <c r="K51" t="s">
        <v>126</v>
      </c>
      <c r="L51" t="s">
        <v>126</v>
      </c>
      <c r="M51">
        <v>0</v>
      </c>
      <c r="N51">
        <v>55</v>
      </c>
    </row>
    <row r="52" spans="1:14" hidden="1" x14ac:dyDescent="0.2">
      <c r="A52" t="s">
        <v>177</v>
      </c>
      <c r="B52" t="s">
        <v>123</v>
      </c>
      <c r="C52" t="s">
        <v>124</v>
      </c>
      <c r="D52" t="s">
        <v>125</v>
      </c>
      <c r="E52" t="s">
        <v>237</v>
      </c>
      <c r="G52">
        <v>33.899723799999997</v>
      </c>
      <c r="H52">
        <v>33.899723799999997</v>
      </c>
      <c r="I52">
        <v>0</v>
      </c>
      <c r="J52" t="s">
        <v>126</v>
      </c>
      <c r="K52" t="s">
        <v>126</v>
      </c>
      <c r="L52" t="s">
        <v>126</v>
      </c>
      <c r="M52">
        <v>0</v>
      </c>
      <c r="N52">
        <v>55</v>
      </c>
    </row>
    <row r="53" spans="1:14" hidden="1" x14ac:dyDescent="0.2">
      <c r="A53" t="s">
        <v>178</v>
      </c>
      <c r="B53" t="s">
        <v>123</v>
      </c>
      <c r="C53" t="s">
        <v>124</v>
      </c>
      <c r="D53" t="s">
        <v>125</v>
      </c>
      <c r="E53" t="s">
        <v>241</v>
      </c>
      <c r="G53">
        <v>30.825315209999999</v>
      </c>
      <c r="H53">
        <v>30.825315209999999</v>
      </c>
      <c r="I53">
        <v>0</v>
      </c>
      <c r="J53" t="s">
        <v>126</v>
      </c>
      <c r="K53" t="s">
        <v>126</v>
      </c>
      <c r="L53" t="s">
        <v>126</v>
      </c>
      <c r="M53">
        <v>0</v>
      </c>
      <c r="N53">
        <v>55</v>
      </c>
    </row>
    <row r="54" spans="1:14" hidden="1" x14ac:dyDescent="0.2">
      <c r="A54" t="s">
        <v>179</v>
      </c>
      <c r="B54" t="s">
        <v>123</v>
      </c>
      <c r="C54" t="s">
        <v>124</v>
      </c>
      <c r="D54" t="s">
        <v>125</v>
      </c>
      <c r="E54" t="s">
        <v>241</v>
      </c>
      <c r="G54">
        <v>32.697412200000002</v>
      </c>
      <c r="H54">
        <v>32.697412200000002</v>
      </c>
      <c r="I54">
        <v>0</v>
      </c>
      <c r="J54" t="s">
        <v>126</v>
      </c>
      <c r="K54" t="s">
        <v>126</v>
      </c>
      <c r="L54" t="s">
        <v>126</v>
      </c>
      <c r="M54">
        <v>0</v>
      </c>
      <c r="N54">
        <v>55</v>
      </c>
    </row>
    <row r="55" spans="1:14" hidden="1" x14ac:dyDescent="0.2">
      <c r="A55" t="s">
        <v>180</v>
      </c>
      <c r="B55" t="s">
        <v>123</v>
      </c>
      <c r="C55" t="s">
        <v>124</v>
      </c>
      <c r="D55" t="s">
        <v>125</v>
      </c>
      <c r="E55" t="s">
        <v>241</v>
      </c>
      <c r="G55">
        <v>33.776991410000001</v>
      </c>
      <c r="H55">
        <v>33.776991410000001</v>
      </c>
      <c r="I55">
        <v>0</v>
      </c>
      <c r="J55" t="s">
        <v>126</v>
      </c>
      <c r="K55" t="s">
        <v>126</v>
      </c>
      <c r="L55" t="s">
        <v>126</v>
      </c>
      <c r="M55">
        <v>0</v>
      </c>
      <c r="N55">
        <v>55</v>
      </c>
    </row>
    <row r="56" spans="1:14" hidden="1" x14ac:dyDescent="0.2">
      <c r="A56" t="s">
        <v>181</v>
      </c>
      <c r="B56" t="s">
        <v>123</v>
      </c>
      <c r="C56" t="s">
        <v>124</v>
      </c>
      <c r="D56" t="s">
        <v>125</v>
      </c>
      <c r="E56" s="30" t="s">
        <v>245</v>
      </c>
      <c r="G56">
        <v>32.355479780000003</v>
      </c>
      <c r="H56">
        <v>32.355479780000003</v>
      </c>
      <c r="I56">
        <v>0</v>
      </c>
      <c r="J56" t="s">
        <v>126</v>
      </c>
      <c r="K56" t="s">
        <v>126</v>
      </c>
      <c r="L56" t="s">
        <v>126</v>
      </c>
      <c r="M56">
        <v>0</v>
      </c>
      <c r="N56">
        <v>55</v>
      </c>
    </row>
    <row r="57" spans="1:14" hidden="1" x14ac:dyDescent="0.2">
      <c r="A57" t="s">
        <v>182</v>
      </c>
      <c r="B57" t="s">
        <v>123</v>
      </c>
      <c r="C57" t="s">
        <v>124</v>
      </c>
      <c r="D57" t="s">
        <v>125</v>
      </c>
      <c r="E57" s="30" t="s">
        <v>245</v>
      </c>
      <c r="G57">
        <v>32.202494739999999</v>
      </c>
      <c r="H57">
        <v>32.202494739999999</v>
      </c>
      <c r="I57">
        <v>0</v>
      </c>
      <c r="J57" t="s">
        <v>126</v>
      </c>
      <c r="K57" t="s">
        <v>126</v>
      </c>
      <c r="L57" t="s">
        <v>126</v>
      </c>
      <c r="M57">
        <v>0</v>
      </c>
      <c r="N57">
        <v>55</v>
      </c>
    </row>
    <row r="58" spans="1:14" hidden="1" x14ac:dyDescent="0.2">
      <c r="A58" t="s">
        <v>183</v>
      </c>
      <c r="B58" t="s">
        <v>123</v>
      </c>
      <c r="C58" t="s">
        <v>124</v>
      </c>
      <c r="D58" t="s">
        <v>125</v>
      </c>
      <c r="E58" s="30" t="s">
        <v>245</v>
      </c>
      <c r="G58">
        <v>32.485972230000002</v>
      </c>
      <c r="H58">
        <v>32.485972230000002</v>
      </c>
      <c r="I58">
        <v>0</v>
      </c>
      <c r="J58" t="s">
        <v>126</v>
      </c>
      <c r="K58" t="s">
        <v>126</v>
      </c>
      <c r="L58" t="s">
        <v>126</v>
      </c>
      <c r="M58">
        <v>0</v>
      </c>
      <c r="N58">
        <v>55</v>
      </c>
    </row>
    <row r="59" spans="1:14" x14ac:dyDescent="0.2">
      <c r="A59" t="s">
        <v>184</v>
      </c>
      <c r="B59" t="s">
        <v>123</v>
      </c>
      <c r="C59" t="s">
        <v>139</v>
      </c>
      <c r="D59" t="s">
        <v>125</v>
      </c>
      <c r="E59" s="30" t="s">
        <v>245</v>
      </c>
      <c r="G59" t="s">
        <v>126</v>
      </c>
      <c r="H59">
        <v>0</v>
      </c>
      <c r="I59">
        <v>0</v>
      </c>
      <c r="J59" t="s">
        <v>126</v>
      </c>
      <c r="K59" t="s">
        <v>126</v>
      </c>
      <c r="L59">
        <v>0</v>
      </c>
      <c r="M59">
        <v>0</v>
      </c>
      <c r="N59">
        <v>55</v>
      </c>
    </row>
    <row r="60" spans="1:14" x14ac:dyDescent="0.2">
      <c r="A60" t="s">
        <v>185</v>
      </c>
      <c r="B60" t="s">
        <v>123</v>
      </c>
      <c r="C60" t="s">
        <v>139</v>
      </c>
      <c r="D60" t="s">
        <v>125</v>
      </c>
      <c r="E60" s="30" t="s">
        <v>245</v>
      </c>
      <c r="G60">
        <v>32.612646290000001</v>
      </c>
      <c r="H60">
        <v>32.612646290000001</v>
      </c>
      <c r="I60">
        <v>0</v>
      </c>
      <c r="J60" t="s">
        <v>126</v>
      </c>
      <c r="K60" t="s">
        <v>126</v>
      </c>
      <c r="L60" t="s">
        <v>126</v>
      </c>
      <c r="M60">
        <v>0</v>
      </c>
      <c r="N60">
        <v>55</v>
      </c>
    </row>
    <row r="61" spans="1:14" x14ac:dyDescent="0.2">
      <c r="A61" t="s">
        <v>186</v>
      </c>
      <c r="B61" t="s">
        <v>123</v>
      </c>
      <c r="C61" t="s">
        <v>139</v>
      </c>
      <c r="D61" t="s">
        <v>125</v>
      </c>
      <c r="E61" s="30" t="s">
        <v>245</v>
      </c>
      <c r="G61">
        <v>32.802339379999999</v>
      </c>
      <c r="H61">
        <v>32.802339379999999</v>
      </c>
      <c r="I61">
        <v>0</v>
      </c>
      <c r="J61" t="s">
        <v>126</v>
      </c>
      <c r="K61" t="s">
        <v>126</v>
      </c>
      <c r="L61" t="s">
        <v>126</v>
      </c>
      <c r="M61">
        <v>0</v>
      </c>
      <c r="N61">
        <v>55</v>
      </c>
    </row>
    <row r="62" spans="1:14" hidden="1" x14ac:dyDescent="0.2">
      <c r="A62" t="s">
        <v>187</v>
      </c>
      <c r="B62" t="s">
        <v>123</v>
      </c>
      <c r="C62" t="s">
        <v>124</v>
      </c>
      <c r="D62" t="s">
        <v>125</v>
      </c>
      <c r="E62" t="s">
        <v>235</v>
      </c>
      <c r="G62" t="s">
        <v>126</v>
      </c>
      <c r="H62">
        <v>0</v>
      </c>
      <c r="I62">
        <v>0</v>
      </c>
      <c r="J62" t="s">
        <v>126</v>
      </c>
      <c r="K62" t="s">
        <v>126</v>
      </c>
      <c r="L62">
        <v>0</v>
      </c>
      <c r="M62">
        <v>0</v>
      </c>
      <c r="N62">
        <v>55</v>
      </c>
    </row>
    <row r="63" spans="1:14" hidden="1" x14ac:dyDescent="0.2">
      <c r="A63" t="s">
        <v>188</v>
      </c>
      <c r="B63" t="s">
        <v>123</v>
      </c>
      <c r="C63" t="s">
        <v>124</v>
      </c>
      <c r="D63" t="s">
        <v>125</v>
      </c>
      <c r="E63" t="s">
        <v>235</v>
      </c>
      <c r="G63" t="s">
        <v>126</v>
      </c>
      <c r="H63">
        <v>0</v>
      </c>
      <c r="I63">
        <v>0</v>
      </c>
      <c r="J63" t="s">
        <v>126</v>
      </c>
      <c r="K63" t="s">
        <v>126</v>
      </c>
      <c r="L63">
        <v>0</v>
      </c>
      <c r="M63">
        <v>0</v>
      </c>
      <c r="N63">
        <v>55</v>
      </c>
    </row>
    <row r="64" spans="1:14" hidden="1" x14ac:dyDescent="0.2">
      <c r="A64" t="s">
        <v>189</v>
      </c>
      <c r="B64" t="s">
        <v>123</v>
      </c>
      <c r="C64" t="s">
        <v>124</v>
      </c>
      <c r="D64" t="s">
        <v>125</v>
      </c>
      <c r="E64" t="s">
        <v>235</v>
      </c>
      <c r="G64" t="s">
        <v>126</v>
      </c>
      <c r="H64">
        <v>0</v>
      </c>
      <c r="I64">
        <v>0</v>
      </c>
      <c r="J64" t="s">
        <v>126</v>
      </c>
      <c r="K64" t="s">
        <v>126</v>
      </c>
      <c r="L64">
        <v>0</v>
      </c>
      <c r="M64">
        <v>0</v>
      </c>
      <c r="N64">
        <v>55</v>
      </c>
    </row>
    <row r="65" spans="1:14" hidden="1" x14ac:dyDescent="0.2">
      <c r="A65" t="s">
        <v>190</v>
      </c>
      <c r="B65" t="s">
        <v>123</v>
      </c>
      <c r="C65" t="s">
        <v>124</v>
      </c>
      <c r="D65" t="s">
        <v>125</v>
      </c>
      <c r="E65" t="s">
        <v>237</v>
      </c>
      <c r="G65">
        <v>38.684090150000003</v>
      </c>
      <c r="H65">
        <v>38.684090150000003</v>
      </c>
      <c r="I65">
        <v>0</v>
      </c>
      <c r="J65" t="s">
        <v>126</v>
      </c>
      <c r="K65" t="s">
        <v>126</v>
      </c>
      <c r="L65" t="s">
        <v>126</v>
      </c>
      <c r="M65">
        <v>0</v>
      </c>
      <c r="N65">
        <v>55</v>
      </c>
    </row>
    <row r="66" spans="1:14" hidden="1" x14ac:dyDescent="0.2">
      <c r="A66" t="s">
        <v>191</v>
      </c>
      <c r="B66" t="s">
        <v>123</v>
      </c>
      <c r="C66" t="s">
        <v>124</v>
      </c>
      <c r="D66" t="s">
        <v>125</v>
      </c>
      <c r="E66" t="s">
        <v>237</v>
      </c>
      <c r="G66" t="s">
        <v>126</v>
      </c>
      <c r="H66">
        <v>0</v>
      </c>
      <c r="I66">
        <v>0</v>
      </c>
      <c r="J66" t="s">
        <v>126</v>
      </c>
      <c r="K66" t="s">
        <v>126</v>
      </c>
      <c r="L66">
        <v>0</v>
      </c>
      <c r="M66">
        <v>0</v>
      </c>
      <c r="N66">
        <v>55</v>
      </c>
    </row>
    <row r="67" spans="1:14" hidden="1" x14ac:dyDescent="0.2">
      <c r="A67" t="s">
        <v>192</v>
      </c>
      <c r="B67" t="s">
        <v>123</v>
      </c>
      <c r="C67" t="s">
        <v>124</v>
      </c>
      <c r="D67" t="s">
        <v>125</v>
      </c>
      <c r="E67" t="s">
        <v>237</v>
      </c>
      <c r="G67" t="s">
        <v>126</v>
      </c>
      <c r="H67">
        <v>0</v>
      </c>
      <c r="I67">
        <v>0</v>
      </c>
      <c r="J67" t="s">
        <v>126</v>
      </c>
      <c r="K67" t="s">
        <v>126</v>
      </c>
      <c r="L67">
        <v>0</v>
      </c>
      <c r="M67">
        <v>0</v>
      </c>
      <c r="N67">
        <v>55</v>
      </c>
    </row>
    <row r="68" spans="1:14" hidden="1" x14ac:dyDescent="0.2">
      <c r="A68" t="s">
        <v>193</v>
      </c>
      <c r="B68" t="s">
        <v>123</v>
      </c>
      <c r="C68" t="s">
        <v>124</v>
      </c>
      <c r="D68" t="s">
        <v>125</v>
      </c>
      <c r="E68" t="s">
        <v>242</v>
      </c>
      <c r="G68">
        <v>37.4072046</v>
      </c>
      <c r="H68">
        <v>37.4072046</v>
      </c>
      <c r="I68">
        <v>0</v>
      </c>
      <c r="J68" t="s">
        <v>126</v>
      </c>
      <c r="K68" t="s">
        <v>126</v>
      </c>
      <c r="L68" t="s">
        <v>126</v>
      </c>
      <c r="M68">
        <v>0</v>
      </c>
      <c r="N68">
        <v>55</v>
      </c>
    </row>
    <row r="69" spans="1:14" hidden="1" x14ac:dyDescent="0.2">
      <c r="A69" t="s">
        <v>194</v>
      </c>
      <c r="B69" t="s">
        <v>123</v>
      </c>
      <c r="C69" t="s">
        <v>124</v>
      </c>
      <c r="D69" t="s">
        <v>125</v>
      </c>
      <c r="E69" t="s">
        <v>242</v>
      </c>
      <c r="G69">
        <v>37.132308350000002</v>
      </c>
      <c r="H69">
        <v>37.132308350000002</v>
      </c>
      <c r="I69">
        <v>0</v>
      </c>
      <c r="J69" t="s">
        <v>126</v>
      </c>
      <c r="K69" t="s">
        <v>126</v>
      </c>
      <c r="L69" t="s">
        <v>126</v>
      </c>
      <c r="M69">
        <v>0</v>
      </c>
      <c r="N69">
        <v>55</v>
      </c>
    </row>
    <row r="70" spans="1:14" hidden="1" x14ac:dyDescent="0.2">
      <c r="A70" t="s">
        <v>195</v>
      </c>
      <c r="B70" t="s">
        <v>123</v>
      </c>
      <c r="C70" t="s">
        <v>124</v>
      </c>
      <c r="D70" t="s">
        <v>125</v>
      </c>
      <c r="E70" t="s">
        <v>242</v>
      </c>
      <c r="G70">
        <v>34.671014339999999</v>
      </c>
      <c r="H70">
        <v>34.671014339999999</v>
      </c>
      <c r="I70">
        <v>0</v>
      </c>
      <c r="J70" t="s">
        <v>126</v>
      </c>
      <c r="K70" t="s">
        <v>126</v>
      </c>
      <c r="L70" t="s">
        <v>126</v>
      </c>
      <c r="M70">
        <v>0</v>
      </c>
      <c r="N70">
        <v>55</v>
      </c>
    </row>
    <row r="71" spans="1:14" hidden="1" x14ac:dyDescent="0.2">
      <c r="A71" t="s">
        <v>196</v>
      </c>
      <c r="B71" t="s">
        <v>123</v>
      </c>
      <c r="C71" t="s">
        <v>124</v>
      </c>
      <c r="D71" t="s">
        <v>125</v>
      </c>
      <c r="E71" s="30" t="s">
        <v>248</v>
      </c>
      <c r="G71">
        <v>35.252277540000001</v>
      </c>
      <c r="H71">
        <v>35.252277540000001</v>
      </c>
      <c r="I71">
        <v>0</v>
      </c>
      <c r="J71" t="s">
        <v>126</v>
      </c>
      <c r="K71" t="s">
        <v>126</v>
      </c>
      <c r="L71" t="s">
        <v>126</v>
      </c>
      <c r="M71">
        <v>0</v>
      </c>
      <c r="N71">
        <v>55</v>
      </c>
    </row>
    <row r="72" spans="1:14" hidden="1" x14ac:dyDescent="0.2">
      <c r="A72" t="s">
        <v>197</v>
      </c>
      <c r="B72" t="s">
        <v>123</v>
      </c>
      <c r="C72" t="s">
        <v>124</v>
      </c>
      <c r="D72" t="s">
        <v>125</v>
      </c>
      <c r="E72" s="30" t="s">
        <v>248</v>
      </c>
      <c r="G72">
        <v>34.706463169999999</v>
      </c>
      <c r="H72">
        <v>34.706463169999999</v>
      </c>
      <c r="I72">
        <v>0</v>
      </c>
      <c r="J72" t="s">
        <v>126</v>
      </c>
      <c r="K72" t="s">
        <v>126</v>
      </c>
      <c r="L72" t="s">
        <v>126</v>
      </c>
      <c r="M72">
        <v>0</v>
      </c>
      <c r="N72">
        <v>55</v>
      </c>
    </row>
    <row r="73" spans="1:14" hidden="1" x14ac:dyDescent="0.2">
      <c r="A73" t="s">
        <v>198</v>
      </c>
      <c r="B73" t="s">
        <v>123</v>
      </c>
      <c r="C73" t="s">
        <v>124</v>
      </c>
      <c r="D73" t="s">
        <v>125</v>
      </c>
      <c r="E73" s="30" t="s">
        <v>248</v>
      </c>
      <c r="G73">
        <v>34.360579710000003</v>
      </c>
      <c r="H73">
        <v>34.360579710000003</v>
      </c>
      <c r="I73">
        <v>0</v>
      </c>
      <c r="J73" t="s">
        <v>126</v>
      </c>
      <c r="K73" t="s">
        <v>126</v>
      </c>
      <c r="L73" t="s">
        <v>126</v>
      </c>
      <c r="M73">
        <v>0</v>
      </c>
      <c r="N73">
        <v>55</v>
      </c>
    </row>
    <row r="74" spans="1:14" x14ac:dyDescent="0.2">
      <c r="A74" t="s">
        <v>199</v>
      </c>
      <c r="B74" t="s">
        <v>123</v>
      </c>
      <c r="C74" t="s">
        <v>139</v>
      </c>
      <c r="D74" t="s">
        <v>125</v>
      </c>
      <c r="E74" s="30" t="s">
        <v>248</v>
      </c>
      <c r="G74" t="s">
        <v>126</v>
      </c>
      <c r="H74">
        <v>0</v>
      </c>
      <c r="I74">
        <v>0</v>
      </c>
      <c r="J74" t="s">
        <v>126</v>
      </c>
      <c r="K74" t="s">
        <v>126</v>
      </c>
      <c r="L74">
        <v>0</v>
      </c>
      <c r="M74">
        <v>0</v>
      </c>
      <c r="N74">
        <v>55</v>
      </c>
    </row>
    <row r="75" spans="1:14" x14ac:dyDescent="0.2">
      <c r="A75" t="s">
        <v>200</v>
      </c>
      <c r="B75" t="s">
        <v>123</v>
      </c>
      <c r="C75" t="s">
        <v>139</v>
      </c>
      <c r="D75" t="s">
        <v>125</v>
      </c>
      <c r="E75" s="30" t="s">
        <v>248</v>
      </c>
      <c r="G75">
        <v>34.891135050000003</v>
      </c>
      <c r="H75">
        <v>34.891135050000003</v>
      </c>
      <c r="I75">
        <v>0</v>
      </c>
      <c r="J75" t="s">
        <v>126</v>
      </c>
      <c r="K75" t="s">
        <v>126</v>
      </c>
      <c r="L75" t="s">
        <v>126</v>
      </c>
      <c r="M75">
        <v>0</v>
      </c>
      <c r="N75">
        <v>55</v>
      </c>
    </row>
    <row r="76" spans="1:14" x14ac:dyDescent="0.2">
      <c r="A76" t="s">
        <v>201</v>
      </c>
      <c r="B76" t="s">
        <v>123</v>
      </c>
      <c r="C76" t="s">
        <v>139</v>
      </c>
      <c r="D76" t="s">
        <v>125</v>
      </c>
      <c r="E76" s="30" t="s">
        <v>248</v>
      </c>
      <c r="G76">
        <v>35.397584600000002</v>
      </c>
      <c r="H76">
        <v>35.397584600000002</v>
      </c>
      <c r="I76">
        <v>0</v>
      </c>
      <c r="J76" t="s">
        <v>126</v>
      </c>
      <c r="K76" t="s">
        <v>126</v>
      </c>
      <c r="L76" t="s">
        <v>126</v>
      </c>
      <c r="M76">
        <v>0</v>
      </c>
      <c r="N76">
        <v>55</v>
      </c>
    </row>
    <row r="77" spans="1:14" hidden="1" x14ac:dyDescent="0.2">
      <c r="A77" t="s">
        <v>202</v>
      </c>
      <c r="B77" t="s">
        <v>123</v>
      </c>
      <c r="C77" t="s">
        <v>124</v>
      </c>
      <c r="D77" t="s">
        <v>125</v>
      </c>
      <c r="E77" t="s">
        <v>235</v>
      </c>
      <c r="G77" t="s">
        <v>126</v>
      </c>
      <c r="H77">
        <v>0</v>
      </c>
      <c r="I77">
        <v>0</v>
      </c>
      <c r="J77" t="s">
        <v>126</v>
      </c>
      <c r="K77" t="s">
        <v>126</v>
      </c>
      <c r="L77">
        <v>0</v>
      </c>
      <c r="M77">
        <v>0</v>
      </c>
      <c r="N77">
        <v>55</v>
      </c>
    </row>
    <row r="78" spans="1:14" hidden="1" x14ac:dyDescent="0.2">
      <c r="A78" t="s">
        <v>203</v>
      </c>
      <c r="B78" t="s">
        <v>123</v>
      </c>
      <c r="C78" t="s">
        <v>124</v>
      </c>
      <c r="D78" t="s">
        <v>125</v>
      </c>
      <c r="E78" t="s">
        <v>235</v>
      </c>
      <c r="G78" t="s">
        <v>126</v>
      </c>
      <c r="H78">
        <v>0</v>
      </c>
      <c r="I78">
        <v>0</v>
      </c>
      <c r="J78" t="s">
        <v>126</v>
      </c>
      <c r="K78" t="s">
        <v>126</v>
      </c>
      <c r="L78">
        <v>0</v>
      </c>
      <c r="M78">
        <v>0</v>
      </c>
      <c r="N78">
        <v>55</v>
      </c>
    </row>
    <row r="79" spans="1:14" hidden="1" x14ac:dyDescent="0.2">
      <c r="A79" t="s">
        <v>204</v>
      </c>
      <c r="B79" t="s">
        <v>123</v>
      </c>
      <c r="C79" t="s">
        <v>124</v>
      </c>
      <c r="D79" t="s">
        <v>125</v>
      </c>
      <c r="E79" t="s">
        <v>235</v>
      </c>
      <c r="G79" t="s">
        <v>126</v>
      </c>
      <c r="H79">
        <v>0</v>
      </c>
      <c r="I79">
        <v>0</v>
      </c>
      <c r="J79" t="s">
        <v>126</v>
      </c>
      <c r="K79" t="s">
        <v>126</v>
      </c>
      <c r="L79">
        <v>0</v>
      </c>
      <c r="M79">
        <v>0</v>
      </c>
      <c r="N79">
        <v>55</v>
      </c>
    </row>
    <row r="80" spans="1:14" hidden="1" x14ac:dyDescent="0.2">
      <c r="A80" t="s">
        <v>205</v>
      </c>
      <c r="B80" t="s">
        <v>123</v>
      </c>
      <c r="C80" t="s">
        <v>124</v>
      </c>
      <c r="D80" t="s">
        <v>125</v>
      </c>
      <c r="E80" t="s">
        <v>237</v>
      </c>
      <c r="G80" t="s">
        <v>126</v>
      </c>
      <c r="H80">
        <v>0</v>
      </c>
      <c r="I80">
        <v>0</v>
      </c>
      <c r="J80" t="s">
        <v>126</v>
      </c>
      <c r="K80" t="s">
        <v>126</v>
      </c>
      <c r="L80">
        <v>0</v>
      </c>
      <c r="M80">
        <v>0</v>
      </c>
      <c r="N80">
        <v>55</v>
      </c>
    </row>
    <row r="81" spans="1:14" hidden="1" x14ac:dyDescent="0.2">
      <c r="A81" t="s">
        <v>206</v>
      </c>
      <c r="B81" t="s">
        <v>123</v>
      </c>
      <c r="C81" t="s">
        <v>124</v>
      </c>
      <c r="D81" t="s">
        <v>125</v>
      </c>
      <c r="E81" t="s">
        <v>237</v>
      </c>
      <c r="G81" t="s">
        <v>126</v>
      </c>
      <c r="H81">
        <v>0</v>
      </c>
      <c r="I81">
        <v>0</v>
      </c>
      <c r="J81" t="s">
        <v>126</v>
      </c>
      <c r="K81" t="s">
        <v>126</v>
      </c>
      <c r="L81">
        <v>0</v>
      </c>
      <c r="M81">
        <v>0</v>
      </c>
      <c r="N81">
        <v>55</v>
      </c>
    </row>
    <row r="82" spans="1:14" hidden="1" x14ac:dyDescent="0.2">
      <c r="A82" t="s">
        <v>207</v>
      </c>
      <c r="B82" t="s">
        <v>123</v>
      </c>
      <c r="C82" t="s">
        <v>124</v>
      </c>
      <c r="D82" t="s">
        <v>125</v>
      </c>
      <c r="E82" t="s">
        <v>237</v>
      </c>
      <c r="G82" t="s">
        <v>126</v>
      </c>
      <c r="H82">
        <v>0</v>
      </c>
      <c r="I82">
        <v>0</v>
      </c>
      <c r="J82" t="s">
        <v>126</v>
      </c>
      <c r="K82" t="s">
        <v>126</v>
      </c>
      <c r="L82">
        <v>0</v>
      </c>
      <c r="M82">
        <v>0</v>
      </c>
      <c r="N82">
        <v>55</v>
      </c>
    </row>
    <row r="83" spans="1:14" hidden="1" x14ac:dyDescent="0.2">
      <c r="A83" t="s">
        <v>208</v>
      </c>
      <c r="B83" t="s">
        <v>123</v>
      </c>
      <c r="C83" t="s">
        <v>124</v>
      </c>
      <c r="D83" t="s">
        <v>125</v>
      </c>
      <c r="E83" t="s">
        <v>243</v>
      </c>
      <c r="G83" t="s">
        <v>126</v>
      </c>
      <c r="H83">
        <v>0</v>
      </c>
      <c r="I83">
        <v>0</v>
      </c>
      <c r="J83" t="s">
        <v>126</v>
      </c>
      <c r="K83" t="s">
        <v>126</v>
      </c>
      <c r="L83">
        <v>0</v>
      </c>
      <c r="M83">
        <v>0</v>
      </c>
      <c r="N83">
        <v>55</v>
      </c>
    </row>
    <row r="84" spans="1:14" hidden="1" x14ac:dyDescent="0.2">
      <c r="A84" t="s">
        <v>209</v>
      </c>
      <c r="B84" t="s">
        <v>123</v>
      </c>
      <c r="C84" t="s">
        <v>124</v>
      </c>
      <c r="D84" t="s">
        <v>125</v>
      </c>
      <c r="E84" t="s">
        <v>243</v>
      </c>
      <c r="G84" t="s">
        <v>126</v>
      </c>
      <c r="H84">
        <v>0</v>
      </c>
      <c r="I84">
        <v>0</v>
      </c>
      <c r="J84" t="s">
        <v>126</v>
      </c>
      <c r="K84" t="s">
        <v>126</v>
      </c>
      <c r="L84">
        <v>0</v>
      </c>
      <c r="M84">
        <v>0</v>
      </c>
      <c r="N84">
        <v>55</v>
      </c>
    </row>
    <row r="85" spans="1:14" hidden="1" x14ac:dyDescent="0.2">
      <c r="A85" t="s">
        <v>210</v>
      </c>
      <c r="B85" t="s">
        <v>123</v>
      </c>
      <c r="C85" t="s">
        <v>124</v>
      </c>
      <c r="D85" t="s">
        <v>125</v>
      </c>
      <c r="E85" t="s">
        <v>243</v>
      </c>
      <c r="G85" t="s">
        <v>126</v>
      </c>
      <c r="H85">
        <v>0</v>
      </c>
      <c r="I85">
        <v>0</v>
      </c>
      <c r="J85" t="s">
        <v>126</v>
      </c>
      <c r="K85" t="s">
        <v>126</v>
      </c>
      <c r="L85">
        <v>0</v>
      </c>
      <c r="M85">
        <v>0</v>
      </c>
      <c r="N85">
        <v>55</v>
      </c>
    </row>
    <row r="86" spans="1:14" hidden="1" x14ac:dyDescent="0.2">
      <c r="A86" t="s">
        <v>211</v>
      </c>
      <c r="B86" t="s">
        <v>123</v>
      </c>
      <c r="C86" t="s">
        <v>124</v>
      </c>
      <c r="D86" t="s">
        <v>125</v>
      </c>
      <c r="E86" s="30" t="s">
        <v>249</v>
      </c>
      <c r="G86">
        <v>35.9594375</v>
      </c>
      <c r="H86">
        <v>35.9594375</v>
      </c>
      <c r="I86">
        <v>0</v>
      </c>
      <c r="J86" t="s">
        <v>126</v>
      </c>
      <c r="K86" t="s">
        <v>126</v>
      </c>
      <c r="L86" t="s">
        <v>126</v>
      </c>
      <c r="M86">
        <v>0</v>
      </c>
      <c r="N86">
        <v>55</v>
      </c>
    </row>
    <row r="87" spans="1:14" hidden="1" x14ac:dyDescent="0.2">
      <c r="A87" t="s">
        <v>212</v>
      </c>
      <c r="B87" t="s">
        <v>123</v>
      </c>
      <c r="C87" t="s">
        <v>124</v>
      </c>
      <c r="D87" t="s">
        <v>125</v>
      </c>
      <c r="E87" s="30" t="s">
        <v>249</v>
      </c>
      <c r="G87" t="s">
        <v>126</v>
      </c>
      <c r="H87">
        <v>0</v>
      </c>
      <c r="I87">
        <v>0</v>
      </c>
      <c r="J87" t="s">
        <v>126</v>
      </c>
      <c r="K87" t="s">
        <v>126</v>
      </c>
      <c r="L87">
        <v>0</v>
      </c>
      <c r="M87">
        <v>0</v>
      </c>
      <c r="N87">
        <v>55</v>
      </c>
    </row>
    <row r="88" spans="1:14" hidden="1" x14ac:dyDescent="0.2">
      <c r="A88" t="s">
        <v>213</v>
      </c>
      <c r="B88" t="s">
        <v>123</v>
      </c>
      <c r="C88" t="s">
        <v>124</v>
      </c>
      <c r="D88" t="s">
        <v>125</v>
      </c>
      <c r="E88" s="30" t="s">
        <v>249</v>
      </c>
      <c r="G88">
        <v>37.32879003</v>
      </c>
      <c r="H88">
        <v>37.32879003</v>
      </c>
      <c r="I88">
        <v>0</v>
      </c>
      <c r="J88" t="s">
        <v>126</v>
      </c>
      <c r="K88" t="s">
        <v>126</v>
      </c>
      <c r="L88" t="s">
        <v>126</v>
      </c>
      <c r="M88">
        <v>0</v>
      </c>
      <c r="N88">
        <v>55</v>
      </c>
    </row>
    <row r="89" spans="1:14" x14ac:dyDescent="0.2">
      <c r="A89" t="s">
        <v>214</v>
      </c>
      <c r="B89" t="s">
        <v>123</v>
      </c>
      <c r="C89" t="s">
        <v>139</v>
      </c>
      <c r="D89" t="s">
        <v>125</v>
      </c>
      <c r="E89" s="30" t="s">
        <v>249</v>
      </c>
      <c r="G89" t="s">
        <v>126</v>
      </c>
      <c r="H89">
        <v>0</v>
      </c>
      <c r="I89">
        <v>0</v>
      </c>
      <c r="J89" t="s">
        <v>126</v>
      </c>
      <c r="K89" t="s">
        <v>126</v>
      </c>
      <c r="L89">
        <v>0</v>
      </c>
      <c r="M89">
        <v>0</v>
      </c>
      <c r="N89">
        <v>55</v>
      </c>
    </row>
    <row r="90" spans="1:14" x14ac:dyDescent="0.2">
      <c r="A90" t="s">
        <v>215</v>
      </c>
      <c r="B90" t="s">
        <v>123</v>
      </c>
      <c r="C90" t="s">
        <v>139</v>
      </c>
      <c r="D90" t="s">
        <v>125</v>
      </c>
      <c r="E90" s="30" t="s">
        <v>249</v>
      </c>
      <c r="G90">
        <v>38.652385189999997</v>
      </c>
      <c r="H90">
        <v>38.652385189999997</v>
      </c>
      <c r="I90">
        <v>0</v>
      </c>
      <c r="J90" t="s">
        <v>126</v>
      </c>
      <c r="K90" t="s">
        <v>126</v>
      </c>
      <c r="L90" t="s">
        <v>126</v>
      </c>
      <c r="M90">
        <v>0</v>
      </c>
      <c r="N90">
        <v>55</v>
      </c>
    </row>
    <row r="91" spans="1:14" x14ac:dyDescent="0.2">
      <c r="A91" t="s">
        <v>216</v>
      </c>
      <c r="B91" t="s">
        <v>123</v>
      </c>
      <c r="C91" t="s">
        <v>139</v>
      </c>
      <c r="D91" t="s">
        <v>125</v>
      </c>
      <c r="E91" s="30" t="s">
        <v>249</v>
      </c>
      <c r="G91" t="s">
        <v>126</v>
      </c>
      <c r="H91">
        <v>0</v>
      </c>
      <c r="I91">
        <v>0</v>
      </c>
      <c r="J91" t="s">
        <v>126</v>
      </c>
      <c r="K91" t="s">
        <v>126</v>
      </c>
      <c r="L91">
        <v>0</v>
      </c>
      <c r="M91">
        <v>0</v>
      </c>
      <c r="N91">
        <v>55</v>
      </c>
    </row>
    <row r="92" spans="1:14" hidden="1" x14ac:dyDescent="0.2">
      <c r="A92" t="s">
        <v>217</v>
      </c>
      <c r="B92" t="s">
        <v>123</v>
      </c>
      <c r="C92" t="s">
        <v>124</v>
      </c>
      <c r="D92" t="s">
        <v>125</v>
      </c>
      <c r="E92" t="s">
        <v>98</v>
      </c>
      <c r="G92" t="s">
        <v>126</v>
      </c>
      <c r="H92">
        <v>0</v>
      </c>
      <c r="I92">
        <v>0</v>
      </c>
      <c r="J92" t="s">
        <v>126</v>
      </c>
      <c r="K92" t="s">
        <v>126</v>
      </c>
      <c r="L92">
        <v>0</v>
      </c>
      <c r="M92">
        <v>0</v>
      </c>
      <c r="N92">
        <v>55</v>
      </c>
    </row>
    <row r="93" spans="1:14" hidden="1" x14ac:dyDescent="0.2">
      <c r="A93" t="s">
        <v>218</v>
      </c>
      <c r="B93" t="s">
        <v>123</v>
      </c>
      <c r="C93" t="s">
        <v>124</v>
      </c>
      <c r="D93" t="s">
        <v>125</v>
      </c>
      <c r="E93" t="s">
        <v>98</v>
      </c>
      <c r="G93" t="s">
        <v>126</v>
      </c>
      <c r="H93">
        <v>0</v>
      </c>
      <c r="I93">
        <v>0</v>
      </c>
      <c r="J93" t="s">
        <v>126</v>
      </c>
      <c r="K93" t="s">
        <v>126</v>
      </c>
      <c r="L93">
        <v>0</v>
      </c>
      <c r="M93">
        <v>0</v>
      </c>
      <c r="N93">
        <v>55</v>
      </c>
    </row>
    <row r="94" spans="1:14" hidden="1" x14ac:dyDescent="0.2">
      <c r="A94" t="s">
        <v>219</v>
      </c>
      <c r="B94" t="s">
        <v>123</v>
      </c>
      <c r="C94" t="s">
        <v>124</v>
      </c>
      <c r="D94" t="s">
        <v>125</v>
      </c>
      <c r="E94" t="s">
        <v>98</v>
      </c>
      <c r="G94" t="s">
        <v>126</v>
      </c>
      <c r="H94">
        <v>0</v>
      </c>
      <c r="I94">
        <v>0</v>
      </c>
      <c r="J94" t="s">
        <v>126</v>
      </c>
      <c r="K94" t="s">
        <v>126</v>
      </c>
      <c r="L94">
        <v>0</v>
      </c>
      <c r="M94">
        <v>0</v>
      </c>
      <c r="N94">
        <v>55</v>
      </c>
    </row>
    <row r="95" spans="1:14" hidden="1" x14ac:dyDescent="0.2">
      <c r="A95" t="s">
        <v>220</v>
      </c>
      <c r="B95" t="s">
        <v>123</v>
      </c>
      <c r="C95" t="s">
        <v>124</v>
      </c>
      <c r="D95" t="s">
        <v>125</v>
      </c>
      <c r="E95" s="30" t="s">
        <v>250</v>
      </c>
      <c r="G95" t="s">
        <v>126</v>
      </c>
      <c r="H95">
        <v>0</v>
      </c>
      <c r="I95">
        <v>0</v>
      </c>
      <c r="J95" t="s">
        <v>126</v>
      </c>
      <c r="K95" t="s">
        <v>126</v>
      </c>
      <c r="L95">
        <v>0</v>
      </c>
      <c r="M95">
        <v>0</v>
      </c>
      <c r="N95">
        <v>55</v>
      </c>
    </row>
    <row r="96" spans="1:14" hidden="1" x14ac:dyDescent="0.2">
      <c r="A96" t="s">
        <v>221</v>
      </c>
      <c r="B96" t="s">
        <v>123</v>
      </c>
      <c r="C96" t="s">
        <v>124</v>
      </c>
      <c r="D96" t="s">
        <v>125</v>
      </c>
      <c r="E96" s="30" t="s">
        <v>250</v>
      </c>
      <c r="G96" t="s">
        <v>126</v>
      </c>
      <c r="H96">
        <v>0</v>
      </c>
      <c r="I96">
        <v>0</v>
      </c>
      <c r="J96" t="s">
        <v>126</v>
      </c>
      <c r="K96" t="s">
        <v>126</v>
      </c>
      <c r="L96">
        <v>0</v>
      </c>
      <c r="M96">
        <v>0</v>
      </c>
      <c r="N96">
        <v>55</v>
      </c>
    </row>
    <row r="97" spans="1:14" hidden="1" x14ac:dyDescent="0.2">
      <c r="A97" t="s">
        <v>222</v>
      </c>
      <c r="B97" t="s">
        <v>123</v>
      </c>
      <c r="C97" t="s">
        <v>124</v>
      </c>
      <c r="D97" t="s">
        <v>125</v>
      </c>
      <c r="E97" s="30" t="s">
        <v>250</v>
      </c>
      <c r="G97" t="s">
        <v>126</v>
      </c>
      <c r="H97">
        <v>0</v>
      </c>
      <c r="I97">
        <v>0</v>
      </c>
      <c r="J97" t="s">
        <v>126</v>
      </c>
      <c r="K97" t="s">
        <v>126</v>
      </c>
      <c r="L97">
        <v>0</v>
      </c>
      <c r="M97">
        <v>0</v>
      </c>
      <c r="N97">
        <v>55</v>
      </c>
    </row>
    <row r="98" spans="1:14" x14ac:dyDescent="0.2">
      <c r="A98" t="s">
        <v>223</v>
      </c>
      <c r="B98" t="s">
        <v>123</v>
      </c>
      <c r="C98" t="s">
        <v>139</v>
      </c>
      <c r="D98" t="s">
        <v>125</v>
      </c>
      <c r="E98" s="30" t="s">
        <v>250</v>
      </c>
      <c r="G98" t="s">
        <v>126</v>
      </c>
      <c r="H98">
        <v>0</v>
      </c>
      <c r="I98">
        <v>0</v>
      </c>
      <c r="J98" t="s">
        <v>126</v>
      </c>
      <c r="K98" t="s">
        <v>126</v>
      </c>
      <c r="L98">
        <v>0</v>
      </c>
      <c r="M98">
        <v>0</v>
      </c>
      <c r="N98">
        <v>55</v>
      </c>
    </row>
    <row r="99" spans="1:14" x14ac:dyDescent="0.2">
      <c r="A99" t="s">
        <v>224</v>
      </c>
      <c r="B99" t="s">
        <v>123</v>
      </c>
      <c r="C99" t="s">
        <v>139</v>
      </c>
      <c r="D99" t="s">
        <v>125</v>
      </c>
      <c r="E99" s="30" t="s">
        <v>250</v>
      </c>
      <c r="G99">
        <v>38.44948514</v>
      </c>
      <c r="H99">
        <v>38.44948514</v>
      </c>
      <c r="I99">
        <v>0</v>
      </c>
      <c r="J99" t="s">
        <v>126</v>
      </c>
      <c r="K99" t="s">
        <v>126</v>
      </c>
      <c r="L99" t="s">
        <v>126</v>
      </c>
      <c r="M99">
        <v>0</v>
      </c>
      <c r="N99">
        <v>55</v>
      </c>
    </row>
    <row r="100" spans="1:14" x14ac:dyDescent="0.2">
      <c r="A100" t="s">
        <v>225</v>
      </c>
      <c r="B100" t="s">
        <v>123</v>
      </c>
      <c r="C100" t="s">
        <v>139</v>
      </c>
      <c r="D100" t="s">
        <v>125</v>
      </c>
      <c r="E100" s="30" t="s">
        <v>250</v>
      </c>
      <c r="G100" t="s">
        <v>126</v>
      </c>
      <c r="H100">
        <v>0</v>
      </c>
      <c r="I100">
        <v>0</v>
      </c>
      <c r="J100" t="s">
        <v>126</v>
      </c>
      <c r="K100" t="s">
        <v>126</v>
      </c>
      <c r="L100">
        <v>0</v>
      </c>
      <c r="M100">
        <v>0</v>
      </c>
      <c r="N100">
        <v>55</v>
      </c>
    </row>
    <row r="101" spans="1:14" hidden="1" x14ac:dyDescent="0.2">
      <c r="A101" t="s">
        <v>226</v>
      </c>
      <c r="B101" t="s">
        <v>123</v>
      </c>
      <c r="C101" t="s">
        <v>124</v>
      </c>
      <c r="D101" t="s">
        <v>125</v>
      </c>
      <c r="E101" t="s">
        <v>236</v>
      </c>
      <c r="G101">
        <v>14.646044890000001</v>
      </c>
      <c r="H101">
        <v>14.646044890000001</v>
      </c>
      <c r="I101">
        <v>0</v>
      </c>
      <c r="J101" t="s">
        <v>126</v>
      </c>
      <c r="K101" t="s">
        <v>126</v>
      </c>
      <c r="L101" t="s">
        <v>126</v>
      </c>
      <c r="M101">
        <v>0</v>
      </c>
      <c r="N101">
        <v>55</v>
      </c>
    </row>
    <row r="102" spans="1:14" hidden="1" x14ac:dyDescent="0.2">
      <c r="A102" t="s">
        <v>227</v>
      </c>
      <c r="B102" t="s">
        <v>123</v>
      </c>
      <c r="C102" t="s">
        <v>124</v>
      </c>
      <c r="D102" t="s">
        <v>125</v>
      </c>
      <c r="E102" t="s">
        <v>236</v>
      </c>
      <c r="G102">
        <v>14.556538440000001</v>
      </c>
      <c r="H102">
        <v>14.556538440000001</v>
      </c>
      <c r="I102">
        <v>0</v>
      </c>
      <c r="J102" t="s">
        <v>126</v>
      </c>
      <c r="K102" t="s">
        <v>126</v>
      </c>
      <c r="L102" t="s">
        <v>126</v>
      </c>
      <c r="M102">
        <v>0</v>
      </c>
      <c r="N102">
        <v>55</v>
      </c>
    </row>
    <row r="103" spans="1:14" hidden="1" x14ac:dyDescent="0.2">
      <c r="A103" t="s">
        <v>228</v>
      </c>
      <c r="B103" t="s">
        <v>123</v>
      </c>
      <c r="C103" t="s">
        <v>124</v>
      </c>
      <c r="D103" t="s">
        <v>125</v>
      </c>
      <c r="E103" t="s">
        <v>236</v>
      </c>
      <c r="G103">
        <v>14.467593989999999</v>
      </c>
      <c r="H103">
        <v>14.467593989999999</v>
      </c>
      <c r="I103">
        <v>0</v>
      </c>
      <c r="J103" t="s">
        <v>126</v>
      </c>
      <c r="K103" t="s">
        <v>126</v>
      </c>
      <c r="L103" t="s">
        <v>126</v>
      </c>
      <c r="M103">
        <v>0</v>
      </c>
      <c r="N103">
        <v>55</v>
      </c>
    </row>
    <row r="104" spans="1:14" hidden="1" x14ac:dyDescent="0.2">
      <c r="A104" t="s">
        <v>229</v>
      </c>
      <c r="B104" t="s">
        <v>123</v>
      </c>
      <c r="C104" t="s">
        <v>124</v>
      </c>
      <c r="D104" t="s">
        <v>125</v>
      </c>
      <c r="E104" s="30" t="s">
        <v>98</v>
      </c>
      <c r="G104" t="s">
        <v>126</v>
      </c>
      <c r="H104">
        <v>0</v>
      </c>
      <c r="I104">
        <v>0</v>
      </c>
      <c r="J104" t="s">
        <v>126</v>
      </c>
      <c r="K104" t="s">
        <v>126</v>
      </c>
      <c r="L104">
        <v>0</v>
      </c>
      <c r="M104">
        <v>0</v>
      </c>
      <c r="N104">
        <v>55</v>
      </c>
    </row>
    <row r="105" spans="1:14" hidden="1" x14ac:dyDescent="0.2">
      <c r="A105" t="s">
        <v>230</v>
      </c>
      <c r="B105" t="s">
        <v>123</v>
      </c>
      <c r="C105" t="s">
        <v>124</v>
      </c>
      <c r="D105" t="s">
        <v>125</v>
      </c>
      <c r="E105" s="30" t="s">
        <v>98</v>
      </c>
      <c r="G105" t="s">
        <v>126</v>
      </c>
      <c r="H105">
        <v>0</v>
      </c>
      <c r="I105">
        <v>0</v>
      </c>
      <c r="J105" t="s">
        <v>126</v>
      </c>
      <c r="K105" t="s">
        <v>126</v>
      </c>
      <c r="L105">
        <v>0</v>
      </c>
      <c r="M105">
        <v>0</v>
      </c>
      <c r="N105">
        <v>55</v>
      </c>
    </row>
    <row r="106" spans="1:14" hidden="1" x14ac:dyDescent="0.2">
      <c r="A106" t="s">
        <v>231</v>
      </c>
      <c r="B106" t="s">
        <v>123</v>
      </c>
      <c r="C106" t="s">
        <v>124</v>
      </c>
      <c r="D106" t="s">
        <v>125</v>
      </c>
      <c r="E106" s="30" t="s">
        <v>98</v>
      </c>
      <c r="G106" t="s">
        <v>126</v>
      </c>
      <c r="H106">
        <v>0</v>
      </c>
      <c r="I106">
        <v>0</v>
      </c>
      <c r="J106" t="s">
        <v>126</v>
      </c>
      <c r="K106" t="s">
        <v>126</v>
      </c>
      <c r="L106">
        <v>0</v>
      </c>
      <c r="M106">
        <v>0</v>
      </c>
      <c r="N106">
        <v>55</v>
      </c>
    </row>
    <row r="107" spans="1:14" x14ac:dyDescent="0.2">
      <c r="A107" t="s">
        <v>232</v>
      </c>
      <c r="B107" t="s">
        <v>123</v>
      </c>
      <c r="C107" t="s">
        <v>139</v>
      </c>
      <c r="D107" t="s">
        <v>125</v>
      </c>
      <c r="E107" s="30" t="s">
        <v>98</v>
      </c>
      <c r="G107" t="s">
        <v>126</v>
      </c>
      <c r="H107">
        <v>0</v>
      </c>
      <c r="I107">
        <v>0</v>
      </c>
      <c r="J107" t="s">
        <v>126</v>
      </c>
      <c r="K107" t="s">
        <v>126</v>
      </c>
      <c r="L107">
        <v>0</v>
      </c>
      <c r="M107">
        <v>0</v>
      </c>
      <c r="N107">
        <v>55</v>
      </c>
    </row>
    <row r="108" spans="1:14" x14ac:dyDescent="0.2">
      <c r="A108" t="s">
        <v>233</v>
      </c>
      <c r="B108" t="s">
        <v>123</v>
      </c>
      <c r="C108" t="s">
        <v>139</v>
      </c>
      <c r="D108" t="s">
        <v>125</v>
      </c>
      <c r="E108" s="30" t="s">
        <v>98</v>
      </c>
      <c r="G108" t="s">
        <v>126</v>
      </c>
      <c r="H108">
        <v>0</v>
      </c>
      <c r="I108">
        <v>0</v>
      </c>
      <c r="J108" t="s">
        <v>126</v>
      </c>
      <c r="K108" t="s">
        <v>126</v>
      </c>
      <c r="L108">
        <v>0</v>
      </c>
      <c r="M108">
        <v>0</v>
      </c>
      <c r="N108">
        <v>55</v>
      </c>
    </row>
    <row r="109" spans="1:14" x14ac:dyDescent="0.2">
      <c r="A109" t="s">
        <v>234</v>
      </c>
      <c r="B109" t="s">
        <v>123</v>
      </c>
      <c r="C109" t="s">
        <v>139</v>
      </c>
      <c r="D109" t="s">
        <v>125</v>
      </c>
      <c r="E109" s="30" t="s">
        <v>98</v>
      </c>
      <c r="G109" t="s">
        <v>126</v>
      </c>
      <c r="H109">
        <v>0</v>
      </c>
      <c r="I109">
        <v>0</v>
      </c>
      <c r="J109" t="s">
        <v>126</v>
      </c>
      <c r="K109" t="s">
        <v>126</v>
      </c>
      <c r="L109">
        <v>0</v>
      </c>
      <c r="M109">
        <v>0</v>
      </c>
      <c r="N109">
        <v>55</v>
      </c>
    </row>
  </sheetData>
  <autoFilter ref="A1:O109" xr:uid="{A32E74F3-D7E0-7C4E-BA5F-DDFB926450DB}">
    <filterColumn colId="2">
      <filters>
        <filter val="N2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02AE-91F5-4C10-BFCD-B25EA9EF1D45}">
  <dimension ref="A1:E37"/>
  <sheetViews>
    <sheetView workbookViewId="0">
      <selection activeCell="A24" sqref="A24:E37"/>
    </sheetView>
  </sheetViews>
  <sheetFormatPr baseColWidth="10" defaultColWidth="8.83203125" defaultRowHeight="15" x14ac:dyDescent="0.2"/>
  <sheetData>
    <row r="1" spans="1:5" x14ac:dyDescent="0.2">
      <c r="A1" t="s">
        <v>109</v>
      </c>
      <c r="B1" s="30" t="s">
        <v>111</v>
      </c>
      <c r="C1" t="s">
        <v>113</v>
      </c>
      <c r="D1" t="s">
        <v>251</v>
      </c>
      <c r="E1" t="s">
        <v>252</v>
      </c>
    </row>
    <row r="2" spans="1:5" x14ac:dyDescent="0.2">
      <c r="A2" t="s">
        <v>124</v>
      </c>
      <c r="B2" s="30" t="s">
        <v>244</v>
      </c>
      <c r="C2">
        <v>23.668915340000002</v>
      </c>
      <c r="D2">
        <v>4000</v>
      </c>
      <c r="E2">
        <f>LOG10(D2)</f>
        <v>3.6020599913279625</v>
      </c>
    </row>
    <row r="3" spans="1:5" x14ac:dyDescent="0.2">
      <c r="A3" t="s">
        <v>124</v>
      </c>
      <c r="B3" s="30" t="s">
        <v>244</v>
      </c>
      <c r="C3">
        <v>23.357449209999999</v>
      </c>
      <c r="D3">
        <v>4000</v>
      </c>
      <c r="E3">
        <f t="shared" ref="E3:E18" si="0">LOG10(D3)</f>
        <v>3.6020599913279625</v>
      </c>
    </row>
    <row r="4" spans="1:5" x14ac:dyDescent="0.2">
      <c r="A4" t="s">
        <v>124</v>
      </c>
      <c r="B4" s="30" t="s">
        <v>244</v>
      </c>
      <c r="C4">
        <v>23.692089960000001</v>
      </c>
      <c r="D4">
        <v>4000</v>
      </c>
      <c r="E4">
        <f t="shared" si="0"/>
        <v>3.6020599913279625</v>
      </c>
    </row>
    <row r="5" spans="1:5" x14ac:dyDescent="0.2">
      <c r="A5" t="s">
        <v>124</v>
      </c>
      <c r="B5" s="30" t="s">
        <v>246</v>
      </c>
      <c r="C5">
        <v>26.54720288</v>
      </c>
      <c r="D5">
        <f>4000/5</f>
        <v>800</v>
      </c>
      <c r="E5">
        <f t="shared" si="0"/>
        <v>2.9030899869919438</v>
      </c>
    </row>
    <row r="6" spans="1:5" x14ac:dyDescent="0.2">
      <c r="A6" t="s">
        <v>124</v>
      </c>
      <c r="B6" s="30" t="s">
        <v>246</v>
      </c>
      <c r="C6">
        <v>26.395104249999999</v>
      </c>
      <c r="D6">
        <f>4000/5</f>
        <v>800</v>
      </c>
      <c r="E6">
        <f t="shared" si="0"/>
        <v>2.9030899869919438</v>
      </c>
    </row>
    <row r="7" spans="1:5" x14ac:dyDescent="0.2">
      <c r="A7" t="s">
        <v>124</v>
      </c>
      <c r="B7" s="30" t="s">
        <v>246</v>
      </c>
      <c r="C7">
        <v>26.109986119999999</v>
      </c>
      <c r="D7">
        <f>4000/5</f>
        <v>800</v>
      </c>
      <c r="E7">
        <f t="shared" si="0"/>
        <v>2.9030899869919438</v>
      </c>
    </row>
    <row r="8" spans="1:5" x14ac:dyDescent="0.2">
      <c r="A8" t="s">
        <v>124</v>
      </c>
      <c r="B8" s="30" t="s">
        <v>247</v>
      </c>
      <c r="C8">
        <v>28.53563488</v>
      </c>
      <c r="D8">
        <f>4000/25</f>
        <v>160</v>
      </c>
      <c r="E8">
        <f t="shared" si="0"/>
        <v>2.2041199826559246</v>
      </c>
    </row>
    <row r="9" spans="1:5" x14ac:dyDescent="0.2">
      <c r="A9" t="s">
        <v>124</v>
      </c>
      <c r="B9" s="30" t="s">
        <v>247</v>
      </c>
      <c r="C9">
        <v>28.783169869999998</v>
      </c>
      <c r="D9">
        <f>4000/25</f>
        <v>160</v>
      </c>
      <c r="E9">
        <f t="shared" si="0"/>
        <v>2.2041199826559246</v>
      </c>
    </row>
    <row r="10" spans="1:5" x14ac:dyDescent="0.2">
      <c r="A10" t="s">
        <v>124</v>
      </c>
      <c r="B10" s="30" t="s">
        <v>247</v>
      </c>
      <c r="C10">
        <v>28.545094649999999</v>
      </c>
      <c r="D10">
        <f>4000/25</f>
        <v>160</v>
      </c>
      <c r="E10">
        <f t="shared" si="0"/>
        <v>2.2041199826559246</v>
      </c>
    </row>
    <row r="11" spans="1:5" x14ac:dyDescent="0.2">
      <c r="A11" t="s">
        <v>124</v>
      </c>
      <c r="B11" s="30" t="s">
        <v>245</v>
      </c>
      <c r="C11">
        <v>32.355479780000003</v>
      </c>
      <c r="D11">
        <f>4000/125</f>
        <v>32</v>
      </c>
      <c r="E11">
        <f t="shared" si="0"/>
        <v>1.505149978319906</v>
      </c>
    </row>
    <row r="12" spans="1:5" x14ac:dyDescent="0.2">
      <c r="A12" t="s">
        <v>124</v>
      </c>
      <c r="B12" s="30" t="s">
        <v>245</v>
      </c>
      <c r="C12">
        <v>32.202494739999999</v>
      </c>
      <c r="D12">
        <f>4000/125</f>
        <v>32</v>
      </c>
      <c r="E12">
        <f t="shared" si="0"/>
        <v>1.505149978319906</v>
      </c>
    </row>
    <row r="13" spans="1:5" x14ac:dyDescent="0.2">
      <c r="A13" t="s">
        <v>124</v>
      </c>
      <c r="B13" s="30" t="s">
        <v>245</v>
      </c>
      <c r="C13">
        <v>32.485972230000002</v>
      </c>
      <c r="D13">
        <f>4000/125</f>
        <v>32</v>
      </c>
      <c r="E13">
        <f t="shared" si="0"/>
        <v>1.505149978319906</v>
      </c>
    </row>
    <row r="14" spans="1:5" x14ac:dyDescent="0.2">
      <c r="A14" t="s">
        <v>124</v>
      </c>
      <c r="B14" s="30" t="s">
        <v>248</v>
      </c>
      <c r="C14">
        <v>35.252277540000001</v>
      </c>
      <c r="D14">
        <f>4000/625</f>
        <v>6.4</v>
      </c>
      <c r="E14">
        <f t="shared" si="0"/>
        <v>0.80617997398388719</v>
      </c>
    </row>
    <row r="15" spans="1:5" x14ac:dyDescent="0.2">
      <c r="A15" t="s">
        <v>124</v>
      </c>
      <c r="B15" s="30" t="s">
        <v>248</v>
      </c>
      <c r="C15">
        <v>34.706463169999999</v>
      </c>
      <c r="D15">
        <f>4000/625</f>
        <v>6.4</v>
      </c>
      <c r="E15">
        <f t="shared" si="0"/>
        <v>0.80617997398388719</v>
      </c>
    </row>
    <row r="16" spans="1:5" x14ac:dyDescent="0.2">
      <c r="A16" t="s">
        <v>124</v>
      </c>
      <c r="B16" s="30" t="s">
        <v>248</v>
      </c>
      <c r="C16">
        <v>34.360579710000003</v>
      </c>
      <c r="D16">
        <f>4000/625</f>
        <v>6.4</v>
      </c>
      <c r="E16">
        <f t="shared" si="0"/>
        <v>0.80617997398388719</v>
      </c>
    </row>
    <row r="17" spans="1:5" x14ac:dyDescent="0.2">
      <c r="A17" t="s">
        <v>124</v>
      </c>
      <c r="B17" s="30" t="s">
        <v>249</v>
      </c>
      <c r="C17">
        <v>35.9594375</v>
      </c>
      <c r="D17">
        <f>4000/3125</f>
        <v>1.28</v>
      </c>
      <c r="E17">
        <f t="shared" si="0"/>
        <v>0.10720996964786837</v>
      </c>
    </row>
    <row r="18" spans="1:5" x14ac:dyDescent="0.2">
      <c r="A18" t="s">
        <v>124</v>
      </c>
      <c r="B18" s="30" t="s">
        <v>249</v>
      </c>
      <c r="C18">
        <v>37.32879003</v>
      </c>
      <c r="D18">
        <f>4000/3125</f>
        <v>1.28</v>
      </c>
      <c r="E18">
        <f t="shared" si="0"/>
        <v>0.10720996964786837</v>
      </c>
    </row>
    <row r="19" spans="1:5" x14ac:dyDescent="0.2">
      <c r="A19" s="30"/>
    </row>
    <row r="20" spans="1:5" x14ac:dyDescent="0.2">
      <c r="A20" s="30"/>
    </row>
    <row r="23" spans="1:5" x14ac:dyDescent="0.2">
      <c r="A23" t="s">
        <v>109</v>
      </c>
      <c r="B23" s="30" t="s">
        <v>111</v>
      </c>
      <c r="C23" t="s">
        <v>113</v>
      </c>
      <c r="D23" t="s">
        <v>251</v>
      </c>
      <c r="E23" t="s">
        <v>252</v>
      </c>
    </row>
    <row r="24" spans="1:5" x14ac:dyDescent="0.2">
      <c r="A24" t="s">
        <v>139</v>
      </c>
      <c r="B24" t="s">
        <v>244</v>
      </c>
      <c r="C24">
        <v>24.048908780000001</v>
      </c>
      <c r="D24">
        <v>4000</v>
      </c>
      <c r="E24">
        <f>LOG10(D24)</f>
        <v>3.6020599913279625</v>
      </c>
    </row>
    <row r="25" spans="1:5" x14ac:dyDescent="0.2">
      <c r="A25" t="s">
        <v>139</v>
      </c>
      <c r="B25" t="s">
        <v>244</v>
      </c>
      <c r="C25">
        <v>24.439839559999999</v>
      </c>
      <c r="D25">
        <v>4000</v>
      </c>
      <c r="E25">
        <f t="shared" ref="E25:E36" si="1">LOG10(D25)</f>
        <v>3.6020599913279625</v>
      </c>
    </row>
    <row r="26" spans="1:5" x14ac:dyDescent="0.2">
      <c r="A26" t="s">
        <v>139</v>
      </c>
      <c r="B26" t="s">
        <v>244</v>
      </c>
      <c r="C26">
        <v>24.54891834</v>
      </c>
      <c r="D26">
        <v>4000</v>
      </c>
      <c r="E26">
        <f t="shared" si="1"/>
        <v>3.6020599913279625</v>
      </c>
    </row>
    <row r="27" spans="1:5" x14ac:dyDescent="0.2">
      <c r="A27" t="s">
        <v>139</v>
      </c>
      <c r="B27" s="30" t="s">
        <v>246</v>
      </c>
      <c r="C27">
        <v>26.627674989999999</v>
      </c>
      <c r="D27">
        <f>4000/5</f>
        <v>800</v>
      </c>
      <c r="E27">
        <f t="shared" si="1"/>
        <v>2.9030899869919438</v>
      </c>
    </row>
    <row r="28" spans="1:5" x14ac:dyDescent="0.2">
      <c r="A28" t="s">
        <v>139</v>
      </c>
      <c r="B28" s="30" t="s">
        <v>246</v>
      </c>
      <c r="C28">
        <v>26.546504370000001</v>
      </c>
      <c r="D28">
        <f>4000/5</f>
        <v>800</v>
      </c>
      <c r="E28">
        <f t="shared" si="1"/>
        <v>2.9030899869919438</v>
      </c>
    </row>
    <row r="29" spans="1:5" x14ac:dyDescent="0.2">
      <c r="A29" t="s">
        <v>139</v>
      </c>
      <c r="B29" s="30" t="s">
        <v>246</v>
      </c>
      <c r="C29">
        <v>26.91914298</v>
      </c>
      <c r="D29">
        <f>4000/5</f>
        <v>800</v>
      </c>
      <c r="E29">
        <f t="shared" si="1"/>
        <v>2.9030899869919438</v>
      </c>
    </row>
    <row r="30" spans="1:5" x14ac:dyDescent="0.2">
      <c r="A30" t="s">
        <v>139</v>
      </c>
      <c r="B30" s="30" t="s">
        <v>247</v>
      </c>
      <c r="C30">
        <v>29.709365510000001</v>
      </c>
      <c r="D30">
        <f>4000/25</f>
        <v>160</v>
      </c>
      <c r="E30">
        <f t="shared" si="1"/>
        <v>2.2041199826559246</v>
      </c>
    </row>
    <row r="31" spans="1:5" x14ac:dyDescent="0.2">
      <c r="A31" t="s">
        <v>139</v>
      </c>
      <c r="B31" s="30" t="s">
        <v>247</v>
      </c>
      <c r="C31">
        <v>29.29991733</v>
      </c>
      <c r="D31">
        <f>4000/25</f>
        <v>160</v>
      </c>
      <c r="E31">
        <f t="shared" si="1"/>
        <v>2.2041199826559246</v>
      </c>
    </row>
    <row r="32" spans="1:5" x14ac:dyDescent="0.2">
      <c r="A32" t="s">
        <v>139</v>
      </c>
      <c r="B32" s="30" t="s">
        <v>245</v>
      </c>
      <c r="C32">
        <v>32.612646290000001</v>
      </c>
      <c r="D32">
        <f>4000/125</f>
        <v>32</v>
      </c>
      <c r="E32">
        <f t="shared" si="1"/>
        <v>1.505149978319906</v>
      </c>
    </row>
    <row r="33" spans="1:5" x14ac:dyDescent="0.2">
      <c r="A33" t="s">
        <v>139</v>
      </c>
      <c r="B33" s="30" t="s">
        <v>245</v>
      </c>
      <c r="C33">
        <v>32.802339379999999</v>
      </c>
      <c r="D33">
        <f>4000/125</f>
        <v>32</v>
      </c>
      <c r="E33">
        <f t="shared" si="1"/>
        <v>1.505149978319906</v>
      </c>
    </row>
    <row r="34" spans="1:5" x14ac:dyDescent="0.2">
      <c r="A34" t="s">
        <v>139</v>
      </c>
      <c r="B34" s="30" t="s">
        <v>248</v>
      </c>
      <c r="C34">
        <v>34.891135050000003</v>
      </c>
      <c r="D34">
        <f>4000/625</f>
        <v>6.4</v>
      </c>
      <c r="E34">
        <f t="shared" si="1"/>
        <v>0.80617997398388719</v>
      </c>
    </row>
    <row r="35" spans="1:5" x14ac:dyDescent="0.2">
      <c r="A35" t="s">
        <v>139</v>
      </c>
      <c r="B35" s="30" t="s">
        <v>248</v>
      </c>
      <c r="C35">
        <v>35.397584600000002</v>
      </c>
      <c r="D35">
        <f>4000/625</f>
        <v>6.4</v>
      </c>
      <c r="E35">
        <f t="shared" si="1"/>
        <v>0.80617997398388719</v>
      </c>
    </row>
    <row r="36" spans="1:5" x14ac:dyDescent="0.2">
      <c r="A36" t="s">
        <v>139</v>
      </c>
      <c r="B36" s="30" t="s">
        <v>249</v>
      </c>
      <c r="C36">
        <v>38.652385189999997</v>
      </c>
      <c r="D36">
        <f>4000/3125</f>
        <v>1.28</v>
      </c>
      <c r="E36">
        <f t="shared" si="1"/>
        <v>0.10720996964786837</v>
      </c>
    </row>
    <row r="37" spans="1:5" x14ac:dyDescent="0.2">
      <c r="A37" t="s">
        <v>139</v>
      </c>
      <c r="B37" s="30" t="s">
        <v>250</v>
      </c>
      <c r="C37">
        <v>38.44948514</v>
      </c>
      <c r="D37">
        <f>4000/15625</f>
        <v>0.25600000000000001</v>
      </c>
      <c r="E37">
        <f>LOG10(D37)</f>
        <v>-0.59176003468815042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E138-263A-EF4D-B261-5EDD7DFACC1D}">
  <dimension ref="A1:F32"/>
  <sheetViews>
    <sheetView tabSelected="1" workbookViewId="0">
      <selection activeCell="N8" sqref="N8"/>
    </sheetView>
  </sheetViews>
  <sheetFormatPr baseColWidth="10" defaultRowHeight="15" x14ac:dyDescent="0.2"/>
  <cols>
    <col min="6" max="6" width="14.5" customWidth="1"/>
  </cols>
  <sheetData>
    <row r="1" spans="1:6" x14ac:dyDescent="0.2">
      <c r="A1" t="s">
        <v>109</v>
      </c>
      <c r="B1" s="30" t="s">
        <v>111</v>
      </c>
      <c r="C1" t="s">
        <v>113</v>
      </c>
      <c r="D1" t="s">
        <v>251</v>
      </c>
      <c r="E1" t="s">
        <v>252</v>
      </c>
      <c r="F1" t="s">
        <v>253</v>
      </c>
    </row>
    <row r="2" spans="1:6" x14ac:dyDescent="0.2">
      <c r="A2" t="s">
        <v>124</v>
      </c>
      <c r="B2" s="30" t="s">
        <v>244</v>
      </c>
      <c r="C2">
        <v>23.668915340000002</v>
      </c>
      <c r="D2">
        <v>4000</v>
      </c>
      <c r="E2">
        <f>LOG10(D2)</f>
        <v>3.6020599913279625</v>
      </c>
      <c r="F2">
        <v>10000</v>
      </c>
    </row>
    <row r="3" spans="1:6" x14ac:dyDescent="0.2">
      <c r="A3" t="s">
        <v>124</v>
      </c>
      <c r="B3" s="30" t="s">
        <v>244</v>
      </c>
      <c r="C3">
        <v>23.357449209999999</v>
      </c>
      <c r="D3">
        <v>4000</v>
      </c>
      <c r="E3">
        <f t="shared" ref="E3:E18" si="0">LOG10(D3)</f>
        <v>3.6020599913279625</v>
      </c>
      <c r="F3">
        <v>10000</v>
      </c>
    </row>
    <row r="4" spans="1:6" x14ac:dyDescent="0.2">
      <c r="A4" t="s">
        <v>124</v>
      </c>
      <c r="B4" s="30" t="s">
        <v>244</v>
      </c>
      <c r="C4">
        <v>23.692089960000001</v>
      </c>
      <c r="D4">
        <v>4000</v>
      </c>
      <c r="E4">
        <f t="shared" si="0"/>
        <v>3.6020599913279625</v>
      </c>
      <c r="F4">
        <v>10000</v>
      </c>
    </row>
    <row r="5" spans="1:6" x14ac:dyDescent="0.2">
      <c r="A5" t="s">
        <v>124</v>
      </c>
      <c r="B5" s="30" t="s">
        <v>246</v>
      </c>
      <c r="C5">
        <v>26.54720288</v>
      </c>
      <c r="D5">
        <f>4000/5</f>
        <v>800</v>
      </c>
      <c r="E5">
        <f t="shared" si="0"/>
        <v>2.9030899869919438</v>
      </c>
      <c r="F5">
        <v>1000</v>
      </c>
    </row>
    <row r="6" spans="1:6" x14ac:dyDescent="0.2">
      <c r="A6" t="s">
        <v>124</v>
      </c>
      <c r="B6" s="30" t="s">
        <v>246</v>
      </c>
      <c r="C6">
        <v>26.395104249999999</v>
      </c>
      <c r="D6">
        <f>4000/5</f>
        <v>800</v>
      </c>
      <c r="E6">
        <f t="shared" si="0"/>
        <v>2.9030899869919438</v>
      </c>
      <c r="F6">
        <v>1000</v>
      </c>
    </row>
    <row r="7" spans="1:6" x14ac:dyDescent="0.2">
      <c r="A7" t="s">
        <v>124</v>
      </c>
      <c r="B7" s="30" t="s">
        <v>246</v>
      </c>
      <c r="C7">
        <v>26.109986119999999</v>
      </c>
      <c r="D7">
        <f>4000/5</f>
        <v>800</v>
      </c>
      <c r="E7">
        <f t="shared" si="0"/>
        <v>2.9030899869919438</v>
      </c>
      <c r="F7">
        <v>1000</v>
      </c>
    </row>
    <row r="8" spans="1:6" x14ac:dyDescent="0.2">
      <c r="A8" t="s">
        <v>124</v>
      </c>
      <c r="B8" s="30" t="s">
        <v>247</v>
      </c>
      <c r="C8">
        <v>28.53563488</v>
      </c>
      <c r="D8">
        <f>4000/25</f>
        <v>160</v>
      </c>
      <c r="E8">
        <f t="shared" si="0"/>
        <v>2.2041199826559246</v>
      </c>
      <c r="F8">
        <v>100</v>
      </c>
    </row>
    <row r="9" spans="1:6" x14ac:dyDescent="0.2">
      <c r="A9" t="s">
        <v>124</v>
      </c>
      <c r="B9" s="30" t="s">
        <v>247</v>
      </c>
      <c r="C9">
        <v>28.783169869999998</v>
      </c>
      <c r="D9">
        <f>4000/25</f>
        <v>160</v>
      </c>
      <c r="E9">
        <f t="shared" si="0"/>
        <v>2.2041199826559246</v>
      </c>
      <c r="F9">
        <v>100</v>
      </c>
    </row>
    <row r="10" spans="1:6" x14ac:dyDescent="0.2">
      <c r="A10" t="s">
        <v>124</v>
      </c>
      <c r="B10" s="30" t="s">
        <v>247</v>
      </c>
      <c r="C10">
        <v>28.545094649999999</v>
      </c>
      <c r="D10">
        <f>4000/25</f>
        <v>160</v>
      </c>
      <c r="E10">
        <f t="shared" si="0"/>
        <v>2.2041199826559246</v>
      </c>
      <c r="F10">
        <v>100</v>
      </c>
    </row>
    <row r="11" spans="1:6" x14ac:dyDescent="0.2">
      <c r="A11" t="s">
        <v>124</v>
      </c>
      <c r="B11" s="30" t="s">
        <v>245</v>
      </c>
      <c r="C11">
        <v>32.355479780000003</v>
      </c>
      <c r="D11">
        <f>4000/125</f>
        <v>32</v>
      </c>
      <c r="E11">
        <f t="shared" si="0"/>
        <v>1.505149978319906</v>
      </c>
      <c r="F11">
        <v>10</v>
      </c>
    </row>
    <row r="12" spans="1:6" x14ac:dyDescent="0.2">
      <c r="A12" t="s">
        <v>124</v>
      </c>
      <c r="B12" s="30" t="s">
        <v>245</v>
      </c>
      <c r="C12">
        <v>32.202494739999999</v>
      </c>
      <c r="D12">
        <f>4000/125</f>
        <v>32</v>
      </c>
      <c r="E12">
        <f t="shared" si="0"/>
        <v>1.505149978319906</v>
      </c>
      <c r="F12">
        <v>10</v>
      </c>
    </row>
    <row r="13" spans="1:6" x14ac:dyDescent="0.2">
      <c r="A13" t="s">
        <v>124</v>
      </c>
      <c r="B13" s="30" t="s">
        <v>245</v>
      </c>
      <c r="C13">
        <v>32.485972230000002</v>
      </c>
      <c r="D13">
        <f>4000/125</f>
        <v>32</v>
      </c>
      <c r="E13">
        <f t="shared" si="0"/>
        <v>1.505149978319906</v>
      </c>
      <c r="F13">
        <v>10</v>
      </c>
    </row>
    <row r="14" spans="1:6" x14ac:dyDescent="0.2">
      <c r="A14" t="s">
        <v>124</v>
      </c>
      <c r="B14" s="30" t="s">
        <v>248</v>
      </c>
      <c r="C14">
        <v>35.252277540000001</v>
      </c>
      <c r="D14">
        <f>4000/625</f>
        <v>6.4</v>
      </c>
      <c r="E14">
        <f t="shared" si="0"/>
        <v>0.80617997398388719</v>
      </c>
      <c r="F14">
        <v>1</v>
      </c>
    </row>
    <row r="15" spans="1:6" x14ac:dyDescent="0.2">
      <c r="A15" t="s">
        <v>124</v>
      </c>
      <c r="B15" s="30" t="s">
        <v>248</v>
      </c>
      <c r="C15">
        <v>34.706463169999999</v>
      </c>
      <c r="D15">
        <f>4000/625</f>
        <v>6.4</v>
      </c>
      <c r="E15">
        <f t="shared" si="0"/>
        <v>0.80617997398388719</v>
      </c>
      <c r="F15">
        <v>1</v>
      </c>
    </row>
    <row r="16" spans="1:6" x14ac:dyDescent="0.2">
      <c r="A16" t="s">
        <v>124</v>
      </c>
      <c r="B16" s="30" t="s">
        <v>248</v>
      </c>
      <c r="C16">
        <v>34.360579710000003</v>
      </c>
      <c r="D16">
        <f>4000/625</f>
        <v>6.4</v>
      </c>
      <c r="E16">
        <f t="shared" si="0"/>
        <v>0.80617997398388719</v>
      </c>
      <c r="F16">
        <v>1</v>
      </c>
    </row>
    <row r="17" spans="1:6" x14ac:dyDescent="0.2">
      <c r="A17" t="s">
        <v>124</v>
      </c>
      <c r="B17" s="30" t="s">
        <v>249</v>
      </c>
      <c r="C17">
        <v>35.9594375</v>
      </c>
      <c r="D17">
        <f>4000/3125</f>
        <v>1.28</v>
      </c>
      <c r="E17">
        <f t="shared" si="0"/>
        <v>0.10720996964786837</v>
      </c>
      <c r="F17">
        <v>0.1</v>
      </c>
    </row>
    <row r="18" spans="1:6" x14ac:dyDescent="0.2">
      <c r="A18" t="s">
        <v>124</v>
      </c>
      <c r="B18" s="30" t="s">
        <v>249</v>
      </c>
      <c r="C18">
        <v>37.32879003</v>
      </c>
      <c r="D18">
        <f>4000/3125</f>
        <v>1.28</v>
      </c>
      <c r="E18">
        <f t="shared" si="0"/>
        <v>0.10720996964786837</v>
      </c>
      <c r="F18">
        <v>0.1</v>
      </c>
    </row>
    <row r="19" spans="1:6" x14ac:dyDescent="0.2">
      <c r="A19" t="s">
        <v>139</v>
      </c>
      <c r="B19" t="s">
        <v>244</v>
      </c>
      <c r="C19">
        <v>24.048908780000001</v>
      </c>
      <c r="D19">
        <v>4000</v>
      </c>
      <c r="E19">
        <f>LOG10(D19)</f>
        <v>3.6020599913279625</v>
      </c>
      <c r="F19">
        <v>10000</v>
      </c>
    </row>
    <row r="20" spans="1:6" x14ac:dyDescent="0.2">
      <c r="A20" t="s">
        <v>139</v>
      </c>
      <c r="B20" t="s">
        <v>244</v>
      </c>
      <c r="C20">
        <v>24.439839559999999</v>
      </c>
      <c r="D20">
        <v>4000</v>
      </c>
      <c r="E20">
        <f t="shared" ref="E20:E31" si="1">LOG10(D20)</f>
        <v>3.6020599913279625</v>
      </c>
      <c r="F20">
        <v>10000</v>
      </c>
    </row>
    <row r="21" spans="1:6" x14ac:dyDescent="0.2">
      <c r="A21" t="s">
        <v>139</v>
      </c>
      <c r="B21" t="s">
        <v>244</v>
      </c>
      <c r="C21">
        <v>24.54891834</v>
      </c>
      <c r="D21">
        <v>4000</v>
      </c>
      <c r="E21">
        <f t="shared" si="1"/>
        <v>3.6020599913279625</v>
      </c>
      <c r="F21">
        <v>10000</v>
      </c>
    </row>
    <row r="22" spans="1:6" x14ac:dyDescent="0.2">
      <c r="A22" t="s">
        <v>139</v>
      </c>
      <c r="B22" s="30" t="s">
        <v>246</v>
      </c>
      <c r="C22">
        <v>26.627674989999999</v>
      </c>
      <c r="D22">
        <f>4000/5</f>
        <v>800</v>
      </c>
      <c r="E22">
        <f t="shared" si="1"/>
        <v>2.9030899869919438</v>
      </c>
      <c r="F22">
        <v>1000</v>
      </c>
    </row>
    <row r="23" spans="1:6" x14ac:dyDescent="0.2">
      <c r="A23" t="s">
        <v>139</v>
      </c>
      <c r="B23" s="30" t="s">
        <v>246</v>
      </c>
      <c r="C23">
        <v>26.546504370000001</v>
      </c>
      <c r="D23">
        <f>4000/5</f>
        <v>800</v>
      </c>
      <c r="E23">
        <f t="shared" si="1"/>
        <v>2.9030899869919438</v>
      </c>
      <c r="F23">
        <v>1000</v>
      </c>
    </row>
    <row r="24" spans="1:6" x14ac:dyDescent="0.2">
      <c r="A24" t="s">
        <v>139</v>
      </c>
      <c r="B24" s="30" t="s">
        <v>246</v>
      </c>
      <c r="C24">
        <v>26.91914298</v>
      </c>
      <c r="D24">
        <f>4000/5</f>
        <v>800</v>
      </c>
      <c r="E24">
        <f t="shared" si="1"/>
        <v>2.9030899869919438</v>
      </c>
      <c r="F24">
        <v>1000</v>
      </c>
    </row>
    <row r="25" spans="1:6" x14ac:dyDescent="0.2">
      <c r="A25" t="s">
        <v>139</v>
      </c>
      <c r="B25" s="30" t="s">
        <v>247</v>
      </c>
      <c r="C25">
        <v>29.709365510000001</v>
      </c>
      <c r="D25">
        <f>4000/25</f>
        <v>160</v>
      </c>
      <c r="E25">
        <f t="shared" si="1"/>
        <v>2.2041199826559246</v>
      </c>
      <c r="F25">
        <v>100</v>
      </c>
    </row>
    <row r="26" spans="1:6" x14ac:dyDescent="0.2">
      <c r="A26" t="s">
        <v>139</v>
      </c>
      <c r="B26" s="30" t="s">
        <v>247</v>
      </c>
      <c r="C26">
        <v>29.29991733</v>
      </c>
      <c r="D26">
        <f>4000/25</f>
        <v>160</v>
      </c>
      <c r="E26">
        <f t="shared" si="1"/>
        <v>2.2041199826559246</v>
      </c>
      <c r="F26">
        <v>100</v>
      </c>
    </row>
    <row r="27" spans="1:6" x14ac:dyDescent="0.2">
      <c r="A27" t="s">
        <v>139</v>
      </c>
      <c r="B27" s="30" t="s">
        <v>245</v>
      </c>
      <c r="C27">
        <v>32.612646290000001</v>
      </c>
      <c r="D27">
        <f>4000/125</f>
        <v>32</v>
      </c>
      <c r="E27">
        <f t="shared" si="1"/>
        <v>1.505149978319906</v>
      </c>
      <c r="F27">
        <v>10</v>
      </c>
    </row>
    <row r="28" spans="1:6" x14ac:dyDescent="0.2">
      <c r="A28" t="s">
        <v>139</v>
      </c>
      <c r="B28" s="30" t="s">
        <v>245</v>
      </c>
      <c r="C28">
        <v>32.802339379999999</v>
      </c>
      <c r="D28">
        <f>4000/125</f>
        <v>32</v>
      </c>
      <c r="E28">
        <f t="shared" si="1"/>
        <v>1.505149978319906</v>
      </c>
      <c r="F28">
        <v>10</v>
      </c>
    </row>
    <row r="29" spans="1:6" x14ac:dyDescent="0.2">
      <c r="A29" t="s">
        <v>139</v>
      </c>
      <c r="B29" s="30" t="s">
        <v>248</v>
      </c>
      <c r="C29">
        <v>34.891135050000003</v>
      </c>
      <c r="D29">
        <f>4000/625</f>
        <v>6.4</v>
      </c>
      <c r="E29">
        <f t="shared" si="1"/>
        <v>0.80617997398388719</v>
      </c>
      <c r="F29">
        <v>1</v>
      </c>
    </row>
    <row r="30" spans="1:6" x14ac:dyDescent="0.2">
      <c r="A30" t="s">
        <v>139</v>
      </c>
      <c r="B30" s="30" t="s">
        <v>248</v>
      </c>
      <c r="C30">
        <v>35.397584600000002</v>
      </c>
      <c r="D30">
        <f>4000/625</f>
        <v>6.4</v>
      </c>
      <c r="E30">
        <f t="shared" si="1"/>
        <v>0.80617997398388719</v>
      </c>
      <c r="F30">
        <v>1</v>
      </c>
    </row>
    <row r="31" spans="1:6" x14ac:dyDescent="0.2">
      <c r="A31" t="s">
        <v>139</v>
      </c>
      <c r="B31" s="30" t="s">
        <v>249</v>
      </c>
      <c r="C31">
        <v>38.652385189999997</v>
      </c>
      <c r="D31">
        <f>4000/3125</f>
        <v>1.28</v>
      </c>
      <c r="E31">
        <f t="shared" si="1"/>
        <v>0.10720996964786837</v>
      </c>
      <c r="F31">
        <v>0.1</v>
      </c>
    </row>
    <row r="32" spans="1:6" x14ac:dyDescent="0.2">
      <c r="A32" t="s">
        <v>139</v>
      </c>
      <c r="B32" s="30" t="s">
        <v>250</v>
      </c>
      <c r="C32">
        <v>38.44948514</v>
      </c>
      <c r="D32">
        <f>4000/15625</f>
        <v>0.25600000000000001</v>
      </c>
      <c r="E32">
        <f>LOG10(D32)</f>
        <v>-0.59176003468815042</v>
      </c>
      <c r="F32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RT Sample Layout</vt:lpstr>
      <vt:lpstr>RT MasterMix</vt:lpstr>
      <vt:lpstr>qPCR Plate Layout</vt:lpstr>
      <vt:lpstr>qPCR MasterMix</vt:lpstr>
      <vt:lpstr>Results</vt:lpstr>
      <vt:lpstr>Standard Curves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Lott</dc:creator>
  <cp:lastModifiedBy>Leah  Lariscy</cp:lastModifiedBy>
  <dcterms:created xsi:type="dcterms:W3CDTF">2021-01-21T20:31:51Z</dcterms:created>
  <dcterms:modified xsi:type="dcterms:W3CDTF">2025-06-02T17:45:31Z</dcterms:modified>
</cp:coreProperties>
</file>