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.laskowski\Desktop\"/>
    </mc:Choice>
  </mc:AlternateContent>
  <xr:revisionPtr revIDLastSave="0" documentId="13_ncr:1_{C88A6162-1F2E-498A-80DE-E5BC91CF9821}" xr6:coauthVersionLast="47" xr6:coauthVersionMax="47" xr10:uidLastSave="{00000000-0000-0000-0000-000000000000}"/>
  <bookViews>
    <workbookView xWindow="-110" yWindow="-110" windowWidth="19420" windowHeight="10560" firstSheet="1" activeTab="3" xr2:uid="{DA39894D-5F8B-4743-83B2-C8A87A1C70A1}"/>
  </bookViews>
  <sheets>
    <sheet name="Vulnerabilidades percebidas" sheetId="1" r:id="rId1"/>
    <sheet name="Percepções de necessidade de AC" sheetId="3" r:id="rId2"/>
    <sheet name="Conceituações" sheetId="2" r:id="rId3"/>
    <sheet name="Vulnerabilidades Específicas" sheetId="4" r:id="rId4"/>
  </sheets>
  <definedNames>
    <definedName name="_xlnm._FilterDatabase" localSheetId="0" hidden="1">'Vulnerabilidades percebidas'!$A$1:$AC$1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D4" i="1"/>
  <c r="AD5" i="1"/>
  <c r="AD6" i="1"/>
  <c r="AD7" i="1"/>
  <c r="AD8" i="1"/>
  <c r="AD9" i="1"/>
  <c r="AD10" i="1"/>
  <c r="AD11" i="1"/>
  <c r="AD12" i="1"/>
  <c r="AD13" i="1"/>
  <c r="AD14" i="1"/>
  <c r="AD3" i="1"/>
  <c r="Q4" i="1"/>
  <c r="Q5" i="1"/>
  <c r="Q6" i="1"/>
  <c r="Q7" i="1"/>
  <c r="Q8" i="1"/>
  <c r="Q9" i="1"/>
  <c r="Q10" i="1"/>
  <c r="Q11" i="1"/>
  <c r="Q12" i="1"/>
  <c r="Q13" i="1"/>
  <c r="Q14" i="1"/>
  <c r="Q3" i="1"/>
  <c r="AC4" i="1"/>
  <c r="AC5" i="1"/>
  <c r="AC6" i="1"/>
  <c r="AC7" i="1"/>
  <c r="AC8" i="1"/>
  <c r="AC9" i="1"/>
  <c r="AC10" i="1"/>
  <c r="AC11" i="1"/>
  <c r="AC12" i="1"/>
  <c r="AC13" i="1"/>
  <c r="AC14" i="1"/>
  <c r="AC3" i="1"/>
  <c r="P4" i="1"/>
  <c r="P5" i="1"/>
  <c r="P6" i="1"/>
  <c r="AG6" i="1" s="1"/>
  <c r="P7" i="1"/>
  <c r="P8" i="1"/>
  <c r="P9" i="1"/>
  <c r="P10" i="1"/>
  <c r="P11" i="1"/>
  <c r="P12" i="1"/>
  <c r="P13" i="1"/>
  <c r="P14" i="1"/>
  <c r="AG14" i="1" s="1"/>
  <c r="B14" i="1" s="1"/>
  <c r="P3" i="1"/>
  <c r="AB8" i="1"/>
  <c r="AB6" i="1"/>
  <c r="AB4" i="1"/>
  <c r="AB10" i="1"/>
  <c r="AB5" i="1"/>
  <c r="AB7" i="1"/>
  <c r="AB3" i="1"/>
  <c r="AB11" i="1"/>
  <c r="AB12" i="1"/>
  <c r="AB13" i="1"/>
  <c r="AB14" i="1"/>
  <c r="AB9" i="1"/>
  <c r="O8" i="1"/>
  <c r="O6" i="1"/>
  <c r="O4" i="1"/>
  <c r="AE4" i="1" s="1"/>
  <c r="O10" i="1"/>
  <c r="O5" i="1"/>
  <c r="O7" i="1"/>
  <c r="O3" i="1"/>
  <c r="O11" i="1"/>
  <c r="O12" i="1"/>
  <c r="O13" i="1"/>
  <c r="O14" i="1"/>
  <c r="AE14" i="1" s="1"/>
  <c r="O9" i="1"/>
  <c r="K16" i="1"/>
  <c r="C8" i="1"/>
  <c r="C6" i="1"/>
  <c r="C4" i="1"/>
  <c r="C10" i="1"/>
  <c r="C5" i="1"/>
  <c r="C7" i="1"/>
  <c r="C3" i="1"/>
  <c r="C11" i="1"/>
  <c r="C13" i="1"/>
  <c r="C9" i="1"/>
  <c r="I16" i="1"/>
  <c r="G16" i="1"/>
  <c r="E16" i="1"/>
  <c r="C14" i="1" s="1"/>
  <c r="Z16" i="1"/>
  <c r="X16" i="1"/>
  <c r="V16" i="1"/>
  <c r="T16" i="1"/>
  <c r="R16" i="1"/>
  <c r="AG10" i="1" l="1"/>
  <c r="AE10" i="1"/>
  <c r="AG3" i="1"/>
  <c r="AG7" i="1"/>
  <c r="AE9" i="1"/>
  <c r="AE7" i="1"/>
  <c r="AG9" i="1"/>
  <c r="B9" i="1" s="1"/>
  <c r="AE5" i="1"/>
  <c r="AG8" i="1"/>
  <c r="B8" i="1" s="1"/>
  <c r="B6" i="1"/>
  <c r="AE11" i="1"/>
  <c r="AE3" i="1"/>
  <c r="B7" i="1"/>
  <c r="B10" i="1"/>
  <c r="AG11" i="1"/>
  <c r="B3" i="1" s="1"/>
  <c r="AE13" i="1"/>
  <c r="AE6" i="1"/>
  <c r="AG13" i="1"/>
  <c r="B13" i="1" s="1"/>
  <c r="AG5" i="1"/>
  <c r="B5" i="1" s="1"/>
  <c r="AE12" i="1"/>
  <c r="AE8" i="1"/>
  <c r="AG12" i="1"/>
  <c r="B12" i="1" s="1"/>
  <c r="AG4" i="1"/>
  <c r="B4" i="1" s="1"/>
  <c r="O16" i="1"/>
  <c r="AB16" i="1"/>
  <c r="B11" i="1" l="1"/>
</calcChain>
</file>

<file path=xl/sharedStrings.xml><?xml version="1.0" encoding="utf-8"?>
<sst xmlns="http://schemas.openxmlformats.org/spreadsheetml/2006/main" count="186" uniqueCount="75">
  <si>
    <t>Centralização/descentralização</t>
  </si>
  <si>
    <t>Armamento/equipamento</t>
  </si>
  <si>
    <t>Disseminação eficaz</t>
  </si>
  <si>
    <t>Treinamento infrequente</t>
  </si>
  <si>
    <t>Treinamento ineficaz</t>
  </si>
  <si>
    <t>Falta de treinamento específico em AC</t>
  </si>
  <si>
    <t>Dificuldades de comando e controle</t>
  </si>
  <si>
    <t>Perda de poder dissuasório</t>
  </si>
  <si>
    <t>Necessidade de treinamento excessivo</t>
  </si>
  <si>
    <t>Cultura de AC</t>
  </si>
  <si>
    <t>Lenta, só na EsAO</t>
  </si>
  <si>
    <t>Comunicações, equipamento não modular (em mudança), quantidade de material</t>
  </si>
  <si>
    <t>Quantidade de equipamento de C2 (comunic)</t>
  </si>
  <si>
    <t>Redução da duração da conscrição</t>
  </si>
  <si>
    <t>-</t>
  </si>
  <si>
    <t>Espaço p melhor</t>
  </si>
  <si>
    <t>Info menos compartimentada</t>
  </si>
  <si>
    <t>AC como organização</t>
  </si>
  <si>
    <t>Seria benéfico.</t>
  </si>
  <si>
    <t>6 - Colman</t>
  </si>
  <si>
    <t>7 - Oliveira</t>
  </si>
  <si>
    <t>8 - Baldissera</t>
  </si>
  <si>
    <t>9 - Cristiano</t>
  </si>
  <si>
    <t>1 - Tozzini</t>
  </si>
  <si>
    <t>2 - Nonaka</t>
  </si>
  <si>
    <t>3 - Melinck</t>
  </si>
  <si>
    <t>4 - La Flor</t>
  </si>
  <si>
    <t>5 - Sodré</t>
  </si>
  <si>
    <t>Não há conceito estabelecido para falar disso</t>
  </si>
  <si>
    <t>Sim. Tropa não familiarizada.</t>
  </si>
  <si>
    <t>Depende do com.</t>
  </si>
  <si>
    <t>Unidade tipo 5-6</t>
  </si>
  <si>
    <t>Cada um planeja o seu (na AMAN); não se interessam em aprender</t>
  </si>
  <si>
    <t>Falhas de comunicação, veículos, falta de GLS, falta de rádio</t>
  </si>
  <si>
    <t>Pessoal conscrito pouco treinado, problema em usar coisas técnicas (ex. erros com artilharia); problemas militares fracos</t>
  </si>
  <si>
    <t>Falha em cultura de AC</t>
  </si>
  <si>
    <t>Vê problemas no preconceito entre armas, mas também tem.</t>
  </si>
  <si>
    <t>Perguntar</t>
  </si>
  <si>
    <t>Melhorou com FORPRON.</t>
  </si>
  <si>
    <t>Falta de pessoal</t>
  </si>
  <si>
    <t>Falta pessoal.</t>
  </si>
  <si>
    <t>Falta pessoal, funções se acumulam. Menos adestramento.</t>
  </si>
  <si>
    <t>Falta tenentes, tarefas administrativas em excesso. Falha na formação da infantaria.</t>
  </si>
  <si>
    <t>Infantaria concedeu apoio errado. Não precisa conhecer a fundo, mas o básico do outro precisa saber. Como operar com CC, onde ficar qdo o CC atira etc. Falha na formação da infantaria. Tem que ficar correndo atrás em vez de já saber. Falha na mentalidade de AC.</t>
  </si>
  <si>
    <t>Equipamento poderia ser melhor, mas já melhorou muito. Falha nas comunicações. Falta de rádios.</t>
  </si>
  <si>
    <t>Unidade tipo 2</t>
  </si>
  <si>
    <t>Na AMAN não se aprende a operar em conjunto.</t>
  </si>
  <si>
    <t>Seria melhor contar com a consciência situacional do nível tático, ao invés de confiar somente no nível operacional. Esperam que o nível tático resolva só com o orgânico dos morteiros.</t>
  </si>
  <si>
    <t>Treinamento eficaz mas demorado. Desacostumados com pedir fogo e responder a pedido de fogo.</t>
  </si>
  <si>
    <t>Em melhora agora. Faltam rádios.</t>
  </si>
  <si>
    <t>Oportundiade de melhoria - passar a informação o mais limpa possível; saber dosar os fogos, aprendeu na marra.</t>
  </si>
  <si>
    <t>Unidade tipo 1/2. Pouca rotatividade. Sabe que em outras unidades as pessoas não estão tão acostumadas a trabalhar com outras armas.</t>
  </si>
  <si>
    <t>Unidades que não são prioridade sofrem mais dificuldades.</t>
  </si>
  <si>
    <t>Quando feito é bem feito, mas depende de recursos e portanto não é tão frequente.</t>
  </si>
  <si>
    <t>Lacunas entre um manual e outro.</t>
  </si>
  <si>
    <t>Na AMAN, anual</t>
  </si>
  <si>
    <t>Vácuo/falha conceitual em AC</t>
  </si>
  <si>
    <t>With weight</t>
  </si>
  <si>
    <t>Without weight</t>
  </si>
  <si>
    <t>With Weight</t>
  </si>
  <si>
    <t>Without Weight</t>
  </si>
  <si>
    <t>Total Weighted</t>
  </si>
  <si>
    <t>Total Unweighted</t>
  </si>
  <si>
    <t>Only Strong</t>
  </si>
  <si>
    <t>Total Only Strong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</si>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</sst>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6" borderId="0" xfId="0" applyNumberFormat="1" applyFill="1"/>
    <xf numFmtId="0" fontId="1" fillId="7" borderId="0" xfId="0" applyFont="1" applyFill="1"/>
    <xf numFmtId="0" fontId="1" fillId="6" borderId="0" xfId="0" applyFont="1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2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Vulnerabilidades totais percebidas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Ponderadas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'Vulnerabilidades percebidas'!$A$3:$A$14</c:f>
              <c:strCache>
                <c:ptCount val="12"/>
                <c:pt idx="0">
                  <c:v>Falta de treinamento específico em AC</c:v>
                </c:pt>
                <c:pt idx="1">
                  <c:v>Armamento/equipamento</c:v>
                </c:pt>
                <c:pt idx="2">
                  <c:v>Treinamento infrequente</c:v>
                </c:pt>
                <c:pt idx="3">
                  <c:v>Falta de pessoal</c:v>
                </c:pt>
                <c:pt idx="4">
                  <c:v>Treinamento ineficaz</c:v>
                </c:pt>
                <c:pt idx="5">
                  <c:v>Falha em cultura de AC</c:v>
                </c:pt>
                <c:pt idx="6">
                  <c:v>Centralização/descentralização</c:v>
                </c:pt>
                <c:pt idx="7">
                  <c:v>Disseminação eficaz</c:v>
                </c:pt>
                <c:pt idx="8">
                  <c:v>Dificuldades de comando e controle</c:v>
                </c:pt>
                <c:pt idx="9">
                  <c:v>Vácuo/falha conceitual em AC</c:v>
                </c:pt>
                <c:pt idx="10">
                  <c:v>Perda de poder dissuasório</c:v>
                </c:pt>
                <c:pt idx="11">
                  <c:v>Necessidade de treinamento excessivo</c:v>
                </c:pt>
              </c:strCache>
            </c:strRef>
          </c:cat>
          <c:val>
            <c:numRef>
              <c:f>'Vulnerabilidades percebidas'!$C$3:$C$14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A-42C8-BBEB-3FF3A3EE3954}"/>
            </c:ext>
          </c:extLst>
        </c:ser>
        <c:ser>
          <c:idx val="0"/>
          <c:order val="1"/>
          <c:tx>
            <c:v>Não Ponderadas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'Vulnerabilidades percebidas'!$A$3:$A$14</c:f>
              <c:strCache>
                <c:ptCount val="12"/>
                <c:pt idx="0">
                  <c:v>Falta de treinamento específico em AC</c:v>
                </c:pt>
                <c:pt idx="1">
                  <c:v>Armamento/equipamento</c:v>
                </c:pt>
                <c:pt idx="2">
                  <c:v>Treinamento infrequente</c:v>
                </c:pt>
                <c:pt idx="3">
                  <c:v>Falta de pessoal</c:v>
                </c:pt>
                <c:pt idx="4">
                  <c:v>Treinamento ineficaz</c:v>
                </c:pt>
                <c:pt idx="5">
                  <c:v>Falha em cultura de AC</c:v>
                </c:pt>
                <c:pt idx="6">
                  <c:v>Centralização/descentralização</c:v>
                </c:pt>
                <c:pt idx="7">
                  <c:v>Disseminação eficaz</c:v>
                </c:pt>
                <c:pt idx="8">
                  <c:v>Dificuldades de comando e controle</c:v>
                </c:pt>
                <c:pt idx="9">
                  <c:v>Vácuo/falha conceitual em AC</c:v>
                </c:pt>
                <c:pt idx="10">
                  <c:v>Perda de poder dissuasório</c:v>
                </c:pt>
                <c:pt idx="11">
                  <c:v>Necessidade de treinamento excessivo</c:v>
                </c:pt>
              </c:strCache>
            </c:strRef>
          </c:cat>
          <c:val>
            <c:numRef>
              <c:f>'Vulnerabilidades percebidas'!$B$3:$B$14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A-42C8-BBEB-3FF3A3EE3954}"/>
            </c:ext>
          </c:extLst>
        </c:ser>
        <c:ser>
          <c:idx val="2"/>
          <c:order val="2"/>
          <c:tx>
            <c:v>Somente Fortes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'Vulnerabilidades percebidas'!$AF$3:$AF$14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A-42C8-BBEB-3FF3A3EE3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61567"/>
        <c:axId val="59747423"/>
      </c:barChart>
      <c:catAx>
        <c:axId val="5976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7423"/>
        <c:crosses val="autoZero"/>
        <c:auto val="1"/>
        <c:lblAlgn val="ctr"/>
        <c:lblOffset val="100"/>
        <c:noMultiLvlLbl val="0"/>
      </c:catAx>
      <c:valAx>
        <c:axId val="5974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Vulnerabilidades percebidas, por coorte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Tenentes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'Vulnerabilidades percebidas'!$A$3:$A$14</c:f>
              <c:strCache>
                <c:ptCount val="12"/>
                <c:pt idx="0">
                  <c:v>Falta de treinamento específico em AC</c:v>
                </c:pt>
                <c:pt idx="1">
                  <c:v>Armamento/equipamento</c:v>
                </c:pt>
                <c:pt idx="2">
                  <c:v>Treinamento infrequente</c:v>
                </c:pt>
                <c:pt idx="3">
                  <c:v>Falta de pessoal</c:v>
                </c:pt>
                <c:pt idx="4">
                  <c:v>Treinamento ineficaz</c:v>
                </c:pt>
                <c:pt idx="5">
                  <c:v>Falha em cultura de AC</c:v>
                </c:pt>
                <c:pt idx="6">
                  <c:v>Centralização/descentralização</c:v>
                </c:pt>
                <c:pt idx="7">
                  <c:v>Disseminação eficaz</c:v>
                </c:pt>
                <c:pt idx="8">
                  <c:v>Dificuldades de comando e controle</c:v>
                </c:pt>
                <c:pt idx="9">
                  <c:v>Vácuo/falha conceitual em AC</c:v>
                </c:pt>
                <c:pt idx="10">
                  <c:v>Perda de poder dissuasório</c:v>
                </c:pt>
                <c:pt idx="11">
                  <c:v>Necessidade de treinamento excessivo</c:v>
                </c:pt>
              </c:strCache>
            </c:strRef>
          </c:cat>
          <c:val>
            <c:numRef>
              <c:f>'Vulnerabilidades percebidas'!$O$3:$O$14</c:f>
              <c:numCache>
                <c:formatCode>0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0-4D2A-9BA5-D4A5E3E2804A}"/>
            </c:ext>
          </c:extLst>
        </c:ser>
        <c:ser>
          <c:idx val="1"/>
          <c:order val="1"/>
          <c:tx>
            <c:v>Oficiais Aperfeiçoados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'Vulnerabilidades percebidas'!$A$3:$A$14</c:f>
              <c:strCache>
                <c:ptCount val="12"/>
                <c:pt idx="0">
                  <c:v>Falta de treinamento específico em AC</c:v>
                </c:pt>
                <c:pt idx="1">
                  <c:v>Armamento/equipamento</c:v>
                </c:pt>
                <c:pt idx="2">
                  <c:v>Treinamento infrequente</c:v>
                </c:pt>
                <c:pt idx="3">
                  <c:v>Falta de pessoal</c:v>
                </c:pt>
                <c:pt idx="4">
                  <c:v>Treinamento ineficaz</c:v>
                </c:pt>
                <c:pt idx="5">
                  <c:v>Falha em cultura de AC</c:v>
                </c:pt>
                <c:pt idx="6">
                  <c:v>Centralização/descentralização</c:v>
                </c:pt>
                <c:pt idx="7">
                  <c:v>Disseminação eficaz</c:v>
                </c:pt>
                <c:pt idx="8">
                  <c:v>Dificuldades de comando e controle</c:v>
                </c:pt>
                <c:pt idx="9">
                  <c:v>Vácuo/falha conceitual em AC</c:v>
                </c:pt>
                <c:pt idx="10">
                  <c:v>Perda de poder dissuasório</c:v>
                </c:pt>
                <c:pt idx="11">
                  <c:v>Necessidade de treinamento excessivo</c:v>
                </c:pt>
              </c:strCache>
            </c:strRef>
          </c:cat>
          <c:val>
            <c:numRef>
              <c:f>'Vulnerabilidades percebidas'!$AB$3:$AB$14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0-4D2A-9BA5-D4A5E3E2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044783"/>
        <c:axId val="59050191"/>
      </c:barChart>
      <c:catAx>
        <c:axId val="5904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0191"/>
        <c:crosses val="autoZero"/>
        <c:auto val="1"/>
        <c:lblAlgn val="ctr"/>
        <c:lblOffset val="100"/>
        <c:noMultiLvlLbl val="0"/>
      </c:catAx>
      <c:valAx>
        <c:axId val="590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Vulnerabilidades</a:t>
            </a:r>
            <a:r>
              <a:rPr lang="en-US" baseline="0"/>
              <a:t> percebidas, por entrevistado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'Vulnerabilidades percebidas'!$E$1:$AA$1</c15:sqref>
                  </c15:fullRef>
                </c:ext>
              </c:extLst>
              <c:f>('Vulnerabilidades percebidas'!$E$1,'Vulnerabilidades percebidas'!$G$1,'Vulnerabilidades percebidas'!$I$1,'Vulnerabilidades percebidas'!$K$1,'Vulnerabilidades percebidas'!$M$1,'Vulnerabilidades percebidas'!$R$1,'Vulnerabilidades percebidas'!$T$1,'Vulnerabilidades percebidas'!$V$1,'Vulnerabilidades percebidas'!$X$1,'Vulnerabilidades percebidas'!$Z$1)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'Vulnerabilidades percebidas'!$E$16:$AB$16</c15:sqref>
                  </c15:fullRef>
                </c:ext>
              </c:extLst>
              <c:f>('Vulnerabilidades percebidas'!$E$16,'Vulnerabilidades percebidas'!$G$16,'Vulnerabilidades percebidas'!$I$16,'Vulnerabilidades percebidas'!$K$16,'Vulnerabilidades percebidas'!$M$16,'Vulnerabilidades percebidas'!$R$16,'Vulnerabilidades percebidas'!$T$16,'Vulnerabilidades percebidas'!$V$16,'Vulnerabilidades percebidas'!$X$16,'Vulnerabilidades percebidas'!$Z$16)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4FB2-90D4-D64E918D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406239"/>
        <c:axId val="296406655"/>
      </c:barChart>
      <c:catAx>
        <c:axId val="29640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06655"/>
        <c:crosses val="autoZero"/>
        <c:auto val="1"/>
        <c:lblAlgn val="ctr"/>
        <c:lblOffset val="100"/>
        <c:noMultiLvlLbl val="0"/>
      </c:catAx>
      <c:valAx>
        <c:axId val="2964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0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154214</xdr:colOff>
      <xdr:row>19</xdr:row>
      <xdr:rowOff>79829</xdr:rowOff>
    </xdr:from>
    <xdr:to>
      <xdr:col>10</xdr:col>
      <xdr:colOff>63500</xdr:colOff>
      <xdr:row>37</xdr:row>
      <xdr:rowOff>106880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21309C-92CD-C827-985D-A4BD3B00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79830</xdr:rowOff>
    </xdr:from>
    <xdr:to>
      <xdr:col>15</xdr:col>
      <xdr:colOff>1079500</xdr:colOff>
      <xdr:row>37</xdr:row>
      <xdr:rowOff>119456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68C686-F706-064C-A480-91017F1C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520700</xdr:colOff>
      <xdr:row>21</xdr:row>
      <xdr:rowOff>63499</xdr:rowOff>
    </xdr:from>
    <xdr:to>
      <xdr:col>23</xdr:col>
      <xdr:colOff>63500</xdr:colOff>
      <xdr:row>36</xdr:row>
      <xdr:rowOff>12699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71CD4E-D8C5-FBBB-5586-F71B746A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14F3-631A-42CA-92CA-7A850BDA9AB6}">
  <dimension ref="A1:AG40"/>
  <sheetViews>
    <sheetView zoomScale="47" zoomScaleNormal="70" workbookViewId="0">
      <pane xSplit="1" topLeftCell="B1" activePane="topRight" state="frozen"/>
      <selection pane="topRight" activeCell="A3" sqref="A3:A14"/>
    </sheetView>
  </sheetViews>
  <sheetFormatPr defaultColWidth="0" defaultRowHeight="14.5" x14ac:dyDescent="0.35"/>
  <cols>
    <col min="1" max="1" width="39.6328125" customWidth="1"/>
    <col min="2" max="2" width="3.1796875" customWidth="1"/>
    <col min="3" max="4" width="3.54296875" customWidth="1"/>
    <col min="5" max="5" width="3.1796875" customWidth="1"/>
    <col min="6" max="6" width="15.6328125" customWidth="1"/>
    <col min="7" max="7" width="3.1796875" customWidth="1"/>
    <col min="8" max="8" width="15.6328125" customWidth="1"/>
    <col min="9" max="9" width="3.1796875" customWidth="1"/>
    <col min="10" max="10" width="15.6328125" customWidth="1"/>
    <col min="11" max="11" width="3.1796875" customWidth="1"/>
    <col min="12" max="12" width="15.6328125" customWidth="1"/>
    <col min="13" max="13" width="3.1796875" customWidth="1"/>
    <col min="14" max="17" width="15.6328125" customWidth="1"/>
    <col min="18" max="18" width="3.1796875" customWidth="1"/>
    <col min="19" max="19" width="15.6328125" customWidth="1"/>
    <col min="20" max="20" width="3.1796875" customWidth="1"/>
    <col min="21" max="21" width="15.6328125" customWidth="1"/>
    <col min="22" max="22" width="3.1796875" customWidth="1"/>
    <col min="23" max="23" width="15.6328125" customWidth="1"/>
    <col min="24" max="24" width="3.1796875" customWidth="1"/>
    <col min="25" max="25" width="15.6328125" customWidth="1"/>
    <col min="26" max="26" width="4.08984375" customWidth="1"/>
    <col min="27" max="27" width="15.6328125" customWidth="1"/>
    <col min="28" max="30" width="20.6328125" customWidth="1"/>
    <col min="31" max="32" width="20.90625" customWidth="1"/>
    <col min="33" max="33" width="20.6328125" customWidth="1"/>
    <col min="34" max="16384" width="8.7265625" hidden="1"/>
  </cols>
  <sheetData>
    <row r="1" spans="1:33" x14ac:dyDescent="0.35">
      <c r="C1" s="10"/>
      <c r="D1" s="10"/>
      <c r="E1" s="21" t="s">
        <v>65</v>
      </c>
      <c r="F1" s="21" t="s">
        <v>23</v>
      </c>
      <c r="G1" s="21" t="s">
        <v>66</v>
      </c>
      <c r="H1" s="21" t="s">
        <v>24</v>
      </c>
      <c r="I1" s="21" t="s">
        <v>67</v>
      </c>
      <c r="J1" s="21" t="s">
        <v>25</v>
      </c>
      <c r="K1" s="21" t="s">
        <v>68</v>
      </c>
      <c r="L1" s="21" t="s">
        <v>26</v>
      </c>
      <c r="M1" s="21" t="s">
        <v>69</v>
      </c>
      <c r="N1" s="21" t="s">
        <v>27</v>
      </c>
      <c r="O1" s="11" t="s">
        <v>57</v>
      </c>
      <c r="P1" s="11" t="s">
        <v>58</v>
      </c>
      <c r="Q1" s="11" t="s">
        <v>63</v>
      </c>
      <c r="R1" s="22" t="s">
        <v>70</v>
      </c>
      <c r="S1" s="22" t="s">
        <v>19</v>
      </c>
      <c r="T1" s="22" t="s">
        <v>71</v>
      </c>
      <c r="U1" s="22" t="s">
        <v>20</v>
      </c>
      <c r="V1" s="22" t="s">
        <v>72</v>
      </c>
      <c r="W1" s="22" t="s">
        <v>21</v>
      </c>
      <c r="X1" s="22" t="s">
        <v>73</v>
      </c>
      <c r="Y1" s="22" t="s">
        <v>22</v>
      </c>
      <c r="Z1" s="22" t="s">
        <v>74</v>
      </c>
      <c r="AA1" s="22"/>
      <c r="AB1" s="11" t="s">
        <v>59</v>
      </c>
      <c r="AC1" s="11" t="s">
        <v>60</v>
      </c>
      <c r="AD1" s="11" t="s">
        <v>63</v>
      </c>
      <c r="AE1" s="11" t="s">
        <v>61</v>
      </c>
      <c r="AF1" s="11" t="s">
        <v>64</v>
      </c>
      <c r="AG1" s="11" t="s">
        <v>62</v>
      </c>
    </row>
    <row r="2" spans="1:33" ht="15" thickBot="1" x14ac:dyDescent="0.4">
      <c r="C2" s="10"/>
      <c r="D2" s="10"/>
      <c r="E2" s="21"/>
      <c r="F2" s="21"/>
      <c r="G2" s="21"/>
      <c r="H2" s="21"/>
      <c r="I2" s="21"/>
      <c r="J2" s="21"/>
      <c r="K2" s="21"/>
      <c r="L2" s="21"/>
      <c r="M2" s="21"/>
      <c r="N2" s="21"/>
      <c r="O2" s="23"/>
      <c r="P2" s="11"/>
      <c r="Q2" s="11"/>
      <c r="R2" s="22"/>
      <c r="S2" s="22"/>
      <c r="T2" s="22"/>
      <c r="U2" s="22"/>
      <c r="V2" s="22"/>
      <c r="W2" s="22"/>
      <c r="X2" s="22"/>
      <c r="Y2" s="22"/>
      <c r="Z2" s="22"/>
      <c r="AA2" s="22"/>
      <c r="AB2" s="11"/>
      <c r="AC2" s="11"/>
      <c r="AD2" s="11"/>
      <c r="AE2" s="11"/>
      <c r="AF2" s="11"/>
      <c r="AG2" s="11"/>
    </row>
    <row r="3" spans="1:33" x14ac:dyDescent="0.35">
      <c r="A3" s="3" t="s">
        <v>5</v>
      </c>
      <c r="B3" s="3">
        <f>AG3</f>
        <v>6</v>
      </c>
      <c r="C3" s="3">
        <f t="shared" ref="C3:C11" si="0">SUM(E3,G3,I3,K3,M3,R3,T3,V3,X3,Z3)</f>
        <v>10</v>
      </c>
      <c r="D3" s="10"/>
      <c r="E3" s="6">
        <v>2</v>
      </c>
      <c r="F3" s="6" t="s">
        <v>32</v>
      </c>
      <c r="G3" s="6">
        <v>2</v>
      </c>
      <c r="H3" s="6" t="s">
        <v>43</v>
      </c>
      <c r="I3" s="6">
        <v>2</v>
      </c>
      <c r="J3" s="6" t="s">
        <v>46</v>
      </c>
      <c r="K3" s="6">
        <v>1</v>
      </c>
      <c r="L3" s="6" t="s">
        <v>50</v>
      </c>
      <c r="M3" s="6">
        <v>0</v>
      </c>
      <c r="N3" s="6" t="s">
        <v>14</v>
      </c>
      <c r="O3" s="24">
        <f t="shared" ref="O3:O14" si="1">SUM(M3,E3,G3,I3,K3,M3)</f>
        <v>7</v>
      </c>
      <c r="P3" s="11">
        <f t="shared" ref="P3:P14" si="2">SUM(ROUNDUP(M3/2,0),ROUNDUP(K3/2,0),ROUNDUP(I3/2,0),ROUNDUP(G3/2,0),ROUNDUP(E3/2,0))</f>
        <v>4</v>
      </c>
      <c r="Q3" s="11">
        <f>COUNTIF(E3:N3,"&gt;1")</f>
        <v>3</v>
      </c>
      <c r="R3" s="5">
        <v>0</v>
      </c>
      <c r="S3" s="5"/>
      <c r="T3" s="5">
        <v>0</v>
      </c>
      <c r="U3" s="5" t="s">
        <v>14</v>
      </c>
      <c r="V3" s="5">
        <v>1</v>
      </c>
      <c r="W3" s="5" t="s">
        <v>18</v>
      </c>
      <c r="X3" s="5">
        <v>2</v>
      </c>
      <c r="Y3" s="5" t="s">
        <v>29</v>
      </c>
      <c r="Z3" s="5">
        <v>0</v>
      </c>
      <c r="AA3" s="5" t="s">
        <v>14</v>
      </c>
      <c r="AB3" s="11">
        <f t="shared" ref="AB3:AB14" si="3">SUM(Z3,X3,V3,T3,R3)</f>
        <v>3</v>
      </c>
      <c r="AC3" s="11">
        <f t="shared" ref="AC3:AC14" si="4">SUM(ROUNDUP(Z3/2,0),ROUNDUP(X3/2,0),ROUNDUP(V3/2,0),ROUNDUP(T3/2,0),ROUNDUP(R3/2,0))</f>
        <v>2</v>
      </c>
      <c r="AD3" s="11">
        <f>COUNTIF(R3:AA3,"&gt;1")</f>
        <v>1</v>
      </c>
      <c r="AE3" s="12">
        <f t="shared" ref="AE3:AE14" si="5">SUM(O3,AB3)</f>
        <v>10</v>
      </c>
      <c r="AF3" s="18">
        <f>SUM(AD3,Q3)</f>
        <v>4</v>
      </c>
      <c r="AG3" s="13">
        <f t="shared" ref="AG3:AG14" si="6">SUM(P3,AC3)</f>
        <v>6</v>
      </c>
    </row>
    <row r="4" spans="1:33" x14ac:dyDescent="0.35">
      <c r="A4" s="3" t="s">
        <v>1</v>
      </c>
      <c r="B4" s="3">
        <f t="shared" ref="B4:B14" si="7">AG4</f>
        <v>6</v>
      </c>
      <c r="C4" s="3">
        <f t="shared" si="0"/>
        <v>7</v>
      </c>
      <c r="D4" s="10"/>
      <c r="E4" s="6">
        <v>2</v>
      </c>
      <c r="F4" s="6" t="s">
        <v>33</v>
      </c>
      <c r="G4" s="6">
        <v>1</v>
      </c>
      <c r="H4" s="6" t="s">
        <v>44</v>
      </c>
      <c r="I4" s="6">
        <v>0</v>
      </c>
      <c r="J4" s="6" t="s">
        <v>14</v>
      </c>
      <c r="K4" s="6">
        <v>1</v>
      </c>
      <c r="L4" s="6" t="s">
        <v>49</v>
      </c>
      <c r="M4" s="6">
        <v>0</v>
      </c>
      <c r="N4" s="6" t="s">
        <v>14</v>
      </c>
      <c r="O4" s="24">
        <f t="shared" si="1"/>
        <v>4</v>
      </c>
      <c r="P4" s="11">
        <f t="shared" si="2"/>
        <v>3</v>
      </c>
      <c r="Q4" s="11">
        <f t="shared" ref="Q4:Q14" si="8">COUNTIF(E4:N4,"&gt;1")</f>
        <v>1</v>
      </c>
      <c r="R4" s="5">
        <v>1</v>
      </c>
      <c r="S4" s="5" t="s">
        <v>11</v>
      </c>
      <c r="T4" s="7">
        <v>1</v>
      </c>
      <c r="U4" s="5" t="s">
        <v>15</v>
      </c>
      <c r="V4" s="5">
        <v>1</v>
      </c>
      <c r="W4" s="5" t="s">
        <v>52</v>
      </c>
      <c r="X4" s="5">
        <v>0</v>
      </c>
      <c r="Y4" s="5" t="s">
        <v>14</v>
      </c>
      <c r="Z4" s="5">
        <v>0</v>
      </c>
      <c r="AA4" s="5" t="s">
        <v>14</v>
      </c>
      <c r="AB4" s="11">
        <f t="shared" si="3"/>
        <v>3</v>
      </c>
      <c r="AC4" s="11">
        <f t="shared" si="4"/>
        <v>3</v>
      </c>
      <c r="AD4" s="11">
        <f t="shared" ref="AD4:AD14" si="9">COUNTIF(R4:AA4,"&gt;1")</f>
        <v>0</v>
      </c>
      <c r="AE4" s="14">
        <f t="shared" si="5"/>
        <v>7</v>
      </c>
      <c r="AF4" s="19">
        <f t="shared" ref="AF4:AF14" si="10">SUM(AD4,Q4)</f>
        <v>1</v>
      </c>
      <c r="AG4" s="15">
        <f t="shared" si="6"/>
        <v>6</v>
      </c>
    </row>
    <row r="5" spans="1:33" x14ac:dyDescent="0.35">
      <c r="A5" s="3" t="s">
        <v>3</v>
      </c>
      <c r="B5" s="3">
        <f t="shared" si="7"/>
        <v>4</v>
      </c>
      <c r="C5" s="3">
        <f t="shared" si="0"/>
        <v>5</v>
      </c>
      <c r="D5" s="10"/>
      <c r="E5" s="6">
        <v>0</v>
      </c>
      <c r="F5" s="6" t="s">
        <v>14</v>
      </c>
      <c r="G5" s="6">
        <v>1</v>
      </c>
      <c r="H5" s="6" t="s">
        <v>38</v>
      </c>
      <c r="I5" s="6">
        <v>0</v>
      </c>
      <c r="J5" s="6" t="s">
        <v>14</v>
      </c>
      <c r="K5" s="6">
        <v>0</v>
      </c>
      <c r="L5" s="6" t="s">
        <v>14</v>
      </c>
      <c r="M5" s="6">
        <v>0</v>
      </c>
      <c r="N5" s="6" t="s">
        <v>14</v>
      </c>
      <c r="O5" s="24">
        <f t="shared" si="1"/>
        <v>1</v>
      </c>
      <c r="P5" s="11">
        <f t="shared" si="2"/>
        <v>1</v>
      </c>
      <c r="Q5" s="11">
        <f t="shared" si="8"/>
        <v>0</v>
      </c>
      <c r="R5" s="5">
        <v>1</v>
      </c>
      <c r="S5" s="5" t="s">
        <v>55</v>
      </c>
      <c r="T5" s="5">
        <v>0</v>
      </c>
      <c r="U5" s="5" t="s">
        <v>14</v>
      </c>
      <c r="V5" s="5">
        <v>2</v>
      </c>
      <c r="W5" s="5" t="s">
        <v>53</v>
      </c>
      <c r="X5" s="5">
        <v>1</v>
      </c>
      <c r="Y5" s="5" t="s">
        <v>30</v>
      </c>
      <c r="Z5" s="5">
        <v>0</v>
      </c>
      <c r="AA5" s="5" t="s">
        <v>14</v>
      </c>
      <c r="AB5" s="11">
        <f t="shared" si="3"/>
        <v>4</v>
      </c>
      <c r="AC5" s="11">
        <f t="shared" si="4"/>
        <v>3</v>
      </c>
      <c r="AD5" s="11">
        <f t="shared" si="9"/>
        <v>1</v>
      </c>
      <c r="AE5" s="14">
        <f t="shared" si="5"/>
        <v>5</v>
      </c>
      <c r="AF5" s="19">
        <f t="shared" si="10"/>
        <v>1</v>
      </c>
      <c r="AG5" s="15">
        <f t="shared" si="6"/>
        <v>4</v>
      </c>
    </row>
    <row r="6" spans="1:33" x14ac:dyDescent="0.35">
      <c r="A6" s="4" t="s">
        <v>39</v>
      </c>
      <c r="B6" s="4">
        <f t="shared" si="7"/>
        <v>2</v>
      </c>
      <c r="C6" s="4">
        <f t="shared" si="0"/>
        <v>4</v>
      </c>
      <c r="D6" s="10"/>
      <c r="E6" s="6">
        <v>2</v>
      </c>
      <c r="F6" s="6" t="s">
        <v>40</v>
      </c>
      <c r="G6" s="6">
        <v>2</v>
      </c>
      <c r="H6" s="6" t="s">
        <v>41</v>
      </c>
      <c r="I6" s="6">
        <v>0</v>
      </c>
      <c r="J6" s="6" t="s">
        <v>14</v>
      </c>
      <c r="K6" s="6">
        <v>0</v>
      </c>
      <c r="L6" s="6" t="s">
        <v>14</v>
      </c>
      <c r="M6" s="6">
        <v>0</v>
      </c>
      <c r="N6" s="6" t="s">
        <v>14</v>
      </c>
      <c r="O6" s="24">
        <f t="shared" si="1"/>
        <v>4</v>
      </c>
      <c r="P6" s="11">
        <f t="shared" si="2"/>
        <v>2</v>
      </c>
      <c r="Q6" s="11">
        <f t="shared" si="8"/>
        <v>2</v>
      </c>
      <c r="R6" s="5">
        <v>0</v>
      </c>
      <c r="S6" s="5" t="s">
        <v>14</v>
      </c>
      <c r="T6" s="5">
        <v>0</v>
      </c>
      <c r="U6" s="5"/>
      <c r="V6" s="5">
        <v>0</v>
      </c>
      <c r="W6" s="5"/>
      <c r="X6" s="5">
        <v>0</v>
      </c>
      <c r="Y6" s="5"/>
      <c r="Z6" s="5">
        <v>0</v>
      </c>
      <c r="AA6" s="5"/>
      <c r="AB6" s="11">
        <f t="shared" si="3"/>
        <v>0</v>
      </c>
      <c r="AC6" s="11">
        <f t="shared" si="4"/>
        <v>0</v>
      </c>
      <c r="AD6" s="11">
        <f t="shared" si="9"/>
        <v>0</v>
      </c>
      <c r="AE6" s="14">
        <f t="shared" si="5"/>
        <v>4</v>
      </c>
      <c r="AF6" s="19">
        <f t="shared" si="10"/>
        <v>2</v>
      </c>
      <c r="AG6" s="15">
        <f t="shared" si="6"/>
        <v>2</v>
      </c>
    </row>
    <row r="7" spans="1:33" x14ac:dyDescent="0.35">
      <c r="A7" s="3" t="s">
        <v>4</v>
      </c>
      <c r="B7" s="3">
        <f t="shared" si="7"/>
        <v>2</v>
      </c>
      <c r="C7" s="3">
        <f t="shared" si="0"/>
        <v>3</v>
      </c>
      <c r="D7" s="10"/>
      <c r="E7" s="6">
        <v>2</v>
      </c>
      <c r="F7" s="6" t="s">
        <v>34</v>
      </c>
      <c r="G7" s="6">
        <v>0</v>
      </c>
      <c r="H7" s="6" t="s">
        <v>14</v>
      </c>
      <c r="I7" s="6">
        <v>1</v>
      </c>
      <c r="J7" s="6" t="s">
        <v>48</v>
      </c>
      <c r="K7" s="6">
        <v>0</v>
      </c>
      <c r="L7" s="6" t="s">
        <v>14</v>
      </c>
      <c r="M7" s="6">
        <v>0</v>
      </c>
      <c r="N7" s="6" t="s">
        <v>14</v>
      </c>
      <c r="O7" s="24">
        <f t="shared" si="1"/>
        <v>3</v>
      </c>
      <c r="P7" s="11">
        <f t="shared" si="2"/>
        <v>2</v>
      </c>
      <c r="Q7" s="11">
        <f t="shared" si="8"/>
        <v>1</v>
      </c>
      <c r="R7" s="5">
        <v>0</v>
      </c>
      <c r="S7" s="5" t="s">
        <v>14</v>
      </c>
      <c r="T7" s="5">
        <v>0</v>
      </c>
      <c r="U7" s="5" t="s">
        <v>14</v>
      </c>
      <c r="V7" s="5">
        <v>0</v>
      </c>
      <c r="W7" s="5" t="s">
        <v>14</v>
      </c>
      <c r="X7" s="5">
        <v>0</v>
      </c>
      <c r="Y7" s="5" t="s">
        <v>14</v>
      </c>
      <c r="Z7" s="5">
        <v>0</v>
      </c>
      <c r="AA7" s="5" t="s">
        <v>14</v>
      </c>
      <c r="AB7" s="11">
        <f t="shared" si="3"/>
        <v>0</v>
      </c>
      <c r="AC7" s="11">
        <f t="shared" si="4"/>
        <v>0</v>
      </c>
      <c r="AD7" s="11">
        <f t="shared" si="9"/>
        <v>0</v>
      </c>
      <c r="AE7" s="14">
        <f t="shared" si="5"/>
        <v>3</v>
      </c>
      <c r="AF7" s="19">
        <f t="shared" si="10"/>
        <v>1</v>
      </c>
      <c r="AG7" s="15">
        <f t="shared" si="6"/>
        <v>2</v>
      </c>
    </row>
    <row r="8" spans="1:33" x14ac:dyDescent="0.35">
      <c r="A8" s="4" t="s">
        <v>35</v>
      </c>
      <c r="B8" s="4">
        <f t="shared" si="7"/>
        <v>2</v>
      </c>
      <c r="C8" s="4">
        <f t="shared" si="0"/>
        <v>3</v>
      </c>
      <c r="D8" s="10"/>
      <c r="E8" s="6">
        <v>2</v>
      </c>
      <c r="F8" s="6" t="s">
        <v>36</v>
      </c>
      <c r="G8" s="6">
        <v>0</v>
      </c>
      <c r="H8" s="6" t="s">
        <v>14</v>
      </c>
      <c r="I8" s="6">
        <v>0</v>
      </c>
      <c r="J8" s="6" t="s">
        <v>14</v>
      </c>
      <c r="K8" s="6">
        <v>0</v>
      </c>
      <c r="L8" s="6" t="s">
        <v>14</v>
      </c>
      <c r="M8" s="6">
        <v>0</v>
      </c>
      <c r="N8" s="6" t="s">
        <v>14</v>
      </c>
      <c r="O8" s="24">
        <f t="shared" si="1"/>
        <v>2</v>
      </c>
      <c r="P8" s="11">
        <f t="shared" si="2"/>
        <v>1</v>
      </c>
      <c r="Q8" s="11">
        <f t="shared" si="8"/>
        <v>1</v>
      </c>
      <c r="R8" s="5">
        <v>1</v>
      </c>
      <c r="S8" s="5" t="s">
        <v>9</v>
      </c>
      <c r="T8" s="5">
        <v>0</v>
      </c>
      <c r="U8" s="5"/>
      <c r="V8" s="5">
        <v>0</v>
      </c>
      <c r="W8" s="5"/>
      <c r="X8" s="5">
        <v>0</v>
      </c>
      <c r="Y8" s="5"/>
      <c r="Z8" s="5">
        <v>0</v>
      </c>
      <c r="AA8" s="5"/>
      <c r="AB8" s="11">
        <f t="shared" si="3"/>
        <v>1</v>
      </c>
      <c r="AC8" s="11">
        <f t="shared" si="4"/>
        <v>1</v>
      </c>
      <c r="AD8" s="11">
        <f t="shared" si="9"/>
        <v>0</v>
      </c>
      <c r="AE8" s="14">
        <f t="shared" si="5"/>
        <v>3</v>
      </c>
      <c r="AF8" s="19">
        <f t="shared" si="10"/>
        <v>1</v>
      </c>
      <c r="AG8" s="15">
        <f t="shared" si="6"/>
        <v>2</v>
      </c>
    </row>
    <row r="9" spans="1:33" x14ac:dyDescent="0.35">
      <c r="A9" s="4" t="s">
        <v>0</v>
      </c>
      <c r="B9" s="4">
        <f t="shared" si="7"/>
        <v>1</v>
      </c>
      <c r="C9" s="4">
        <f t="shared" si="0"/>
        <v>2</v>
      </c>
      <c r="D9" s="10"/>
      <c r="E9" s="6">
        <v>0</v>
      </c>
      <c r="F9" s="6" t="s">
        <v>14</v>
      </c>
      <c r="G9" s="6">
        <v>0</v>
      </c>
      <c r="H9" s="6" t="s">
        <v>14</v>
      </c>
      <c r="I9" s="6">
        <v>2</v>
      </c>
      <c r="J9" s="6" t="s">
        <v>47</v>
      </c>
      <c r="K9" s="6">
        <v>0</v>
      </c>
      <c r="L9" s="6" t="s">
        <v>14</v>
      </c>
      <c r="M9" s="6">
        <v>0</v>
      </c>
      <c r="N9" s="6" t="s">
        <v>14</v>
      </c>
      <c r="O9" s="24">
        <f t="shared" si="1"/>
        <v>2</v>
      </c>
      <c r="P9" s="11">
        <f t="shared" si="2"/>
        <v>1</v>
      </c>
      <c r="Q9" s="11">
        <f t="shared" si="8"/>
        <v>1</v>
      </c>
      <c r="R9" s="5">
        <v>0</v>
      </c>
      <c r="S9" s="5" t="s">
        <v>14</v>
      </c>
      <c r="T9" s="5">
        <v>0</v>
      </c>
      <c r="U9" s="5" t="s">
        <v>14</v>
      </c>
      <c r="V9" s="5">
        <v>0</v>
      </c>
      <c r="W9" s="5" t="s">
        <v>14</v>
      </c>
      <c r="X9" s="5">
        <v>0</v>
      </c>
      <c r="Y9" s="5" t="s">
        <v>14</v>
      </c>
      <c r="Z9" s="5">
        <v>0</v>
      </c>
      <c r="AA9" s="5" t="s">
        <v>14</v>
      </c>
      <c r="AB9" s="11">
        <f t="shared" si="3"/>
        <v>0</v>
      </c>
      <c r="AC9" s="11">
        <f t="shared" si="4"/>
        <v>0</v>
      </c>
      <c r="AD9" s="11">
        <f t="shared" si="9"/>
        <v>0</v>
      </c>
      <c r="AE9" s="14">
        <f t="shared" si="5"/>
        <v>2</v>
      </c>
      <c r="AF9" s="19">
        <f t="shared" si="10"/>
        <v>1</v>
      </c>
      <c r="AG9" s="15">
        <f t="shared" si="6"/>
        <v>1</v>
      </c>
    </row>
    <row r="10" spans="1:33" x14ac:dyDescent="0.35">
      <c r="A10" s="3" t="s">
        <v>2</v>
      </c>
      <c r="B10" s="3">
        <f t="shared" si="7"/>
        <v>2</v>
      </c>
      <c r="C10" s="3">
        <f t="shared" si="0"/>
        <v>2</v>
      </c>
      <c r="D10" s="10"/>
      <c r="E10" s="6">
        <v>0</v>
      </c>
      <c r="F10" s="6" t="s">
        <v>14</v>
      </c>
      <c r="G10" s="6">
        <v>0</v>
      </c>
      <c r="H10" s="6" t="s">
        <v>14</v>
      </c>
      <c r="I10" s="6">
        <v>0</v>
      </c>
      <c r="J10" s="6" t="s">
        <v>14</v>
      </c>
      <c r="K10" s="6">
        <v>0</v>
      </c>
      <c r="L10" s="6" t="s">
        <v>14</v>
      </c>
      <c r="M10" s="6">
        <v>0</v>
      </c>
      <c r="N10" s="6" t="s">
        <v>14</v>
      </c>
      <c r="O10" s="24">
        <f t="shared" si="1"/>
        <v>0</v>
      </c>
      <c r="P10" s="11">
        <f t="shared" si="2"/>
        <v>0</v>
      </c>
      <c r="Q10" s="11">
        <f t="shared" si="8"/>
        <v>0</v>
      </c>
      <c r="R10" s="5">
        <v>1</v>
      </c>
      <c r="S10" s="5" t="s">
        <v>10</v>
      </c>
      <c r="T10" s="5">
        <v>0</v>
      </c>
      <c r="U10" s="5" t="s">
        <v>14</v>
      </c>
      <c r="V10" s="5">
        <v>1</v>
      </c>
      <c r="W10" s="5" t="s">
        <v>54</v>
      </c>
      <c r="X10" s="5">
        <v>0</v>
      </c>
      <c r="Y10" s="5" t="s">
        <v>14</v>
      </c>
      <c r="Z10" s="5">
        <v>0</v>
      </c>
      <c r="AA10" s="5" t="s">
        <v>14</v>
      </c>
      <c r="AB10" s="11">
        <f t="shared" si="3"/>
        <v>2</v>
      </c>
      <c r="AC10" s="11">
        <f t="shared" si="4"/>
        <v>2</v>
      </c>
      <c r="AD10" s="11">
        <f t="shared" si="9"/>
        <v>0</v>
      </c>
      <c r="AE10" s="14">
        <f t="shared" si="5"/>
        <v>2</v>
      </c>
      <c r="AF10" s="19">
        <f t="shared" si="10"/>
        <v>0</v>
      </c>
      <c r="AG10" s="15">
        <f t="shared" si="6"/>
        <v>2</v>
      </c>
    </row>
    <row r="11" spans="1:33" x14ac:dyDescent="0.35">
      <c r="A11" s="3" t="s">
        <v>6</v>
      </c>
      <c r="B11" s="3">
        <f t="shared" si="7"/>
        <v>2</v>
      </c>
      <c r="C11" s="3">
        <f t="shared" si="0"/>
        <v>2</v>
      </c>
      <c r="D11" s="10"/>
      <c r="E11" s="6">
        <v>0</v>
      </c>
      <c r="F11" s="6" t="s">
        <v>14</v>
      </c>
      <c r="G11" s="6">
        <v>0</v>
      </c>
      <c r="H11" s="6" t="s">
        <v>14</v>
      </c>
      <c r="I11" s="6">
        <v>0</v>
      </c>
      <c r="J11" s="6" t="s">
        <v>14</v>
      </c>
      <c r="K11" s="6">
        <v>0</v>
      </c>
      <c r="L11" s="6" t="s">
        <v>14</v>
      </c>
      <c r="M11" s="6">
        <v>0</v>
      </c>
      <c r="N11" s="6" t="s">
        <v>14</v>
      </c>
      <c r="O11" s="24">
        <f t="shared" si="1"/>
        <v>0</v>
      </c>
      <c r="P11" s="11">
        <f t="shared" si="2"/>
        <v>0</v>
      </c>
      <c r="Q11" s="11">
        <f t="shared" si="8"/>
        <v>0</v>
      </c>
      <c r="R11" s="5">
        <v>1</v>
      </c>
      <c r="S11" s="5" t="s">
        <v>12</v>
      </c>
      <c r="T11" s="5">
        <v>1</v>
      </c>
      <c r="U11" s="5" t="s">
        <v>16</v>
      </c>
      <c r="V11" s="5">
        <v>0</v>
      </c>
      <c r="W11" s="5" t="s">
        <v>14</v>
      </c>
      <c r="X11" s="5">
        <v>0</v>
      </c>
      <c r="Y11" s="5" t="s">
        <v>14</v>
      </c>
      <c r="Z11" s="5">
        <v>0</v>
      </c>
      <c r="AA11" s="5" t="s">
        <v>14</v>
      </c>
      <c r="AB11" s="11">
        <f t="shared" si="3"/>
        <v>2</v>
      </c>
      <c r="AC11" s="11">
        <f t="shared" si="4"/>
        <v>2</v>
      </c>
      <c r="AD11" s="11">
        <f t="shared" si="9"/>
        <v>0</v>
      </c>
      <c r="AE11" s="14">
        <f t="shared" si="5"/>
        <v>2</v>
      </c>
      <c r="AF11" s="19">
        <f t="shared" si="10"/>
        <v>0</v>
      </c>
      <c r="AG11" s="15">
        <f t="shared" si="6"/>
        <v>2</v>
      </c>
    </row>
    <row r="12" spans="1:33" x14ac:dyDescent="0.35">
      <c r="A12" s="2" t="s">
        <v>56</v>
      </c>
      <c r="B12" s="2">
        <f t="shared" si="7"/>
        <v>1</v>
      </c>
      <c r="C12" s="2">
        <v>1</v>
      </c>
      <c r="D12" s="10"/>
      <c r="E12" s="6">
        <v>0</v>
      </c>
      <c r="F12" s="6" t="s">
        <v>14</v>
      </c>
      <c r="G12" s="6">
        <v>0</v>
      </c>
      <c r="H12" s="6" t="s">
        <v>14</v>
      </c>
      <c r="I12" s="6">
        <v>0</v>
      </c>
      <c r="J12" s="6" t="s">
        <v>14</v>
      </c>
      <c r="K12" s="6">
        <v>0</v>
      </c>
      <c r="L12" s="6" t="s">
        <v>14</v>
      </c>
      <c r="M12" s="6">
        <v>0</v>
      </c>
      <c r="N12" s="6" t="s">
        <v>14</v>
      </c>
      <c r="O12" s="24">
        <f t="shared" si="1"/>
        <v>0</v>
      </c>
      <c r="P12" s="11">
        <f t="shared" si="2"/>
        <v>0</v>
      </c>
      <c r="Q12" s="11">
        <f t="shared" si="8"/>
        <v>0</v>
      </c>
      <c r="R12" s="5">
        <v>0</v>
      </c>
      <c r="S12" s="5" t="s">
        <v>14</v>
      </c>
      <c r="T12" s="5">
        <v>0</v>
      </c>
      <c r="U12" s="5" t="s">
        <v>14</v>
      </c>
      <c r="V12" s="5">
        <v>0</v>
      </c>
      <c r="W12" s="5" t="s">
        <v>14</v>
      </c>
      <c r="X12" s="5">
        <v>1</v>
      </c>
      <c r="Y12" s="5" t="s">
        <v>28</v>
      </c>
      <c r="Z12" s="5">
        <v>0</v>
      </c>
      <c r="AA12" s="5" t="s">
        <v>14</v>
      </c>
      <c r="AB12" s="11">
        <f t="shared" si="3"/>
        <v>1</v>
      </c>
      <c r="AC12" s="11">
        <f t="shared" si="4"/>
        <v>1</v>
      </c>
      <c r="AD12" s="11">
        <f t="shared" si="9"/>
        <v>0</v>
      </c>
      <c r="AE12" s="14">
        <f t="shared" si="5"/>
        <v>1</v>
      </c>
      <c r="AF12" s="19">
        <f t="shared" si="10"/>
        <v>0</v>
      </c>
      <c r="AG12" s="15">
        <f t="shared" si="6"/>
        <v>1</v>
      </c>
    </row>
    <row r="13" spans="1:33" x14ac:dyDescent="0.35">
      <c r="A13" s="1" t="s">
        <v>7</v>
      </c>
      <c r="B13" s="1">
        <f t="shared" si="7"/>
        <v>0</v>
      </c>
      <c r="C13" s="1">
        <f>SUM(E13,G13,I13,K13,M13,R13,T13,V13,X13,Z13)</f>
        <v>0</v>
      </c>
      <c r="D13" s="10"/>
      <c r="E13" s="6">
        <v>0</v>
      </c>
      <c r="F13" s="8" t="s">
        <v>37</v>
      </c>
      <c r="G13" s="6">
        <v>0</v>
      </c>
      <c r="H13" s="8" t="s">
        <v>37</v>
      </c>
      <c r="I13" s="6">
        <v>0</v>
      </c>
      <c r="J13" s="8" t="s">
        <v>37</v>
      </c>
      <c r="K13" s="6">
        <v>0</v>
      </c>
      <c r="L13" s="8" t="s">
        <v>37</v>
      </c>
      <c r="M13" s="6">
        <v>0</v>
      </c>
      <c r="N13" s="8" t="s">
        <v>37</v>
      </c>
      <c r="O13" s="24">
        <f t="shared" si="1"/>
        <v>0</v>
      </c>
      <c r="P13" s="11">
        <f t="shared" si="2"/>
        <v>0</v>
      </c>
      <c r="Q13" s="11">
        <f t="shared" si="8"/>
        <v>0</v>
      </c>
      <c r="R13" s="5">
        <v>0</v>
      </c>
      <c r="S13" s="9" t="s">
        <v>37</v>
      </c>
      <c r="T13" s="5">
        <v>0</v>
      </c>
      <c r="U13" s="9" t="s">
        <v>37</v>
      </c>
      <c r="V13" s="5">
        <v>0</v>
      </c>
      <c r="W13" s="9" t="s">
        <v>37</v>
      </c>
      <c r="X13" s="5">
        <v>0</v>
      </c>
      <c r="Y13" s="9" t="s">
        <v>37</v>
      </c>
      <c r="Z13" s="5">
        <v>0</v>
      </c>
      <c r="AA13" s="9" t="s">
        <v>37</v>
      </c>
      <c r="AB13" s="11">
        <f t="shared" si="3"/>
        <v>0</v>
      </c>
      <c r="AC13" s="11">
        <f t="shared" si="4"/>
        <v>0</v>
      </c>
      <c r="AD13" s="11">
        <f t="shared" si="9"/>
        <v>0</v>
      </c>
      <c r="AE13" s="14">
        <f t="shared" si="5"/>
        <v>0</v>
      </c>
      <c r="AF13" s="19">
        <f t="shared" si="10"/>
        <v>0</v>
      </c>
      <c r="AG13" s="15">
        <f t="shared" si="6"/>
        <v>0</v>
      </c>
    </row>
    <row r="14" spans="1:33" ht="15" thickBot="1" x14ac:dyDescent="0.4">
      <c r="A14" s="1" t="s">
        <v>8</v>
      </c>
      <c r="B14" s="1">
        <f t="shared" si="7"/>
        <v>0</v>
      </c>
      <c r="C14" s="1">
        <f>SUM(E14,G14,I14,K14,M14,R14,T14,V14,X14,Z14)</f>
        <v>0</v>
      </c>
      <c r="D14" s="10"/>
      <c r="E14" s="6">
        <v>0</v>
      </c>
      <c r="F14" s="8" t="s">
        <v>37</v>
      </c>
      <c r="G14" s="6">
        <v>0</v>
      </c>
      <c r="H14" s="8" t="s">
        <v>37</v>
      </c>
      <c r="I14" s="6">
        <v>0</v>
      </c>
      <c r="J14" s="8" t="s">
        <v>37</v>
      </c>
      <c r="K14" s="6">
        <v>0</v>
      </c>
      <c r="L14" s="8" t="s">
        <v>37</v>
      </c>
      <c r="M14" s="6">
        <v>0</v>
      </c>
      <c r="N14" s="8" t="s">
        <v>37</v>
      </c>
      <c r="O14" s="24">
        <f t="shared" si="1"/>
        <v>0</v>
      </c>
      <c r="P14" s="11">
        <f t="shared" si="2"/>
        <v>0</v>
      </c>
      <c r="Q14" s="11">
        <f t="shared" si="8"/>
        <v>0</v>
      </c>
      <c r="R14" s="5">
        <v>0</v>
      </c>
      <c r="S14" s="9" t="s">
        <v>37</v>
      </c>
      <c r="T14" s="5">
        <v>0</v>
      </c>
      <c r="U14" s="9" t="s">
        <v>37</v>
      </c>
      <c r="V14" s="5">
        <v>0</v>
      </c>
      <c r="W14" s="9" t="s">
        <v>37</v>
      </c>
      <c r="X14" s="5">
        <v>0</v>
      </c>
      <c r="Y14" s="9" t="s">
        <v>37</v>
      </c>
      <c r="Z14" s="5">
        <v>0</v>
      </c>
      <c r="AA14" s="9" t="s">
        <v>37</v>
      </c>
      <c r="AB14" s="11">
        <f t="shared" si="3"/>
        <v>0</v>
      </c>
      <c r="AC14" s="11">
        <f t="shared" si="4"/>
        <v>0</v>
      </c>
      <c r="AD14" s="11">
        <f t="shared" si="9"/>
        <v>0</v>
      </c>
      <c r="AE14" s="16">
        <f t="shared" si="5"/>
        <v>0</v>
      </c>
      <c r="AF14" s="20">
        <f t="shared" si="10"/>
        <v>0</v>
      </c>
      <c r="AG14" s="17">
        <f t="shared" si="6"/>
        <v>0</v>
      </c>
    </row>
    <row r="15" spans="1:33" ht="42" customHeight="1" x14ac:dyDescent="0.35">
      <c r="A15" s="10"/>
      <c r="B15" s="10"/>
      <c r="C15" s="10"/>
      <c r="D15" s="10"/>
      <c r="E15" s="6" t="s">
        <v>14</v>
      </c>
      <c r="F15" s="6" t="s">
        <v>31</v>
      </c>
      <c r="G15" s="6" t="s">
        <v>14</v>
      </c>
      <c r="H15" s="6" t="s">
        <v>42</v>
      </c>
      <c r="I15" s="6" t="s">
        <v>14</v>
      </c>
      <c r="J15" s="6" t="s">
        <v>14</v>
      </c>
      <c r="K15" s="6" t="s">
        <v>14</v>
      </c>
      <c r="L15" s="6" t="s">
        <v>51</v>
      </c>
      <c r="M15" s="6" t="s">
        <v>14</v>
      </c>
      <c r="N15" s="6" t="s">
        <v>45</v>
      </c>
      <c r="O15" s="10" t="s">
        <v>14</v>
      </c>
      <c r="P15" s="10"/>
      <c r="Q15" s="10"/>
      <c r="R15" s="5">
        <v>0</v>
      </c>
      <c r="S15" s="5" t="s">
        <v>13</v>
      </c>
      <c r="T15" s="5">
        <v>0</v>
      </c>
      <c r="U15" s="5" t="s">
        <v>14</v>
      </c>
      <c r="V15" s="5">
        <v>0</v>
      </c>
      <c r="W15" s="5" t="s">
        <v>17</v>
      </c>
      <c r="X15" s="5">
        <v>0</v>
      </c>
      <c r="Y15" s="5"/>
      <c r="Z15" s="5">
        <v>0</v>
      </c>
      <c r="AA15" s="5"/>
      <c r="AB15" s="10"/>
      <c r="AC15" s="10"/>
      <c r="AD15" s="10"/>
      <c r="AE15" s="10"/>
      <c r="AF15" s="10"/>
      <c r="AG15" s="10"/>
    </row>
    <row r="16" spans="1:33" x14ac:dyDescent="0.35">
      <c r="A16" s="10"/>
      <c r="B16" s="10"/>
      <c r="C16" s="10"/>
      <c r="D16" s="10"/>
      <c r="E16" s="10">
        <f>SUM(E3:E15)</f>
        <v>10</v>
      </c>
      <c r="F16" s="10"/>
      <c r="G16" s="10">
        <f>SUM(G3:G15)</f>
        <v>6</v>
      </c>
      <c r="H16" s="10"/>
      <c r="I16" s="10">
        <f>SUM(I3:I15)</f>
        <v>5</v>
      </c>
      <c r="J16" s="10"/>
      <c r="K16" s="10">
        <f>SUM(K3:K15)</f>
        <v>2</v>
      </c>
      <c r="L16" s="10"/>
      <c r="M16" s="10">
        <v>0</v>
      </c>
      <c r="N16" s="10"/>
      <c r="O16" s="10">
        <f>SUM(O3:O15)</f>
        <v>23</v>
      </c>
      <c r="P16" s="10"/>
      <c r="Q16" s="10"/>
      <c r="R16" s="10">
        <f>SUM(R3:R15)</f>
        <v>5</v>
      </c>
      <c r="S16" s="10"/>
      <c r="T16" s="10">
        <f>SUM(T3:T15)</f>
        <v>2</v>
      </c>
      <c r="U16" s="10"/>
      <c r="V16" s="10">
        <f>SUM(V3:V15)</f>
        <v>5</v>
      </c>
      <c r="W16" s="10"/>
      <c r="X16" s="10">
        <f>SUM(X3:X15)</f>
        <v>4</v>
      </c>
      <c r="Y16" s="10"/>
      <c r="Z16" s="10">
        <f>SUM(Z3:Z15)</f>
        <v>0</v>
      </c>
      <c r="AA16" s="10"/>
      <c r="AB16" s="10">
        <f>SUM(AB1:AB15)</f>
        <v>16</v>
      </c>
      <c r="AC16" s="10"/>
      <c r="AD16" s="10"/>
      <c r="AE16" s="10"/>
      <c r="AF16" s="10"/>
      <c r="AG16" s="10"/>
    </row>
    <row r="17" spans="1:33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</sheetData>
  <autoFilter ref="A1:AC1" xr:uid="{B84414F3-631A-42CA-92CA-7A850BDA9AB6}">
    <sortState xmlns:xlrd2="http://schemas.microsoft.com/office/spreadsheetml/2017/richdata2" ref="A2:AC13">
      <sortCondition descending="1" ref="AC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86E9-B711-457A-9FA5-49FDDD1481F2}">
  <dimension ref="A1:T1"/>
  <sheetViews>
    <sheetView workbookViewId="0">
      <selection activeCell="A3" sqref="A1:A3"/>
    </sheetView>
  </sheetViews>
  <sheetFormatPr defaultColWidth="0" defaultRowHeight="14.5" x14ac:dyDescent="0.35"/>
  <cols>
    <col min="1" max="1" width="3.1796875" customWidth="1"/>
    <col min="2" max="2" width="15.6328125" customWidth="1"/>
    <col min="3" max="3" width="3.1796875" customWidth="1"/>
    <col min="4" max="4" width="15.6328125" customWidth="1"/>
    <col min="5" max="5" width="3.1796875" customWidth="1"/>
    <col min="6" max="6" width="15.6328125" customWidth="1"/>
    <col min="7" max="7" width="3.1796875" customWidth="1"/>
    <col min="8" max="8" width="15.6328125" customWidth="1"/>
    <col min="9" max="9" width="3.1796875" customWidth="1"/>
    <col min="10" max="10" width="15.6328125" customWidth="1"/>
    <col min="11" max="11" width="3.1796875" customWidth="1"/>
    <col min="12" max="12" width="15.6328125" customWidth="1"/>
    <col min="13" max="13" width="3.1796875" customWidth="1"/>
    <col min="14" max="14" width="15.6328125" customWidth="1"/>
    <col min="15" max="15" width="3.1796875" customWidth="1"/>
    <col min="16" max="16" width="15.6328125" customWidth="1"/>
    <col min="17" max="17" width="3.1796875" customWidth="1"/>
    <col min="18" max="18" width="15.6328125" customWidth="1"/>
    <col min="19" max="19" width="3.1796875" customWidth="1"/>
    <col min="20" max="20" width="15.6328125" customWidth="1"/>
    <col min="21" max="16384" width="8.7265625" hidden="1"/>
  </cols>
  <sheetData>
    <row r="1" spans="1:20" x14ac:dyDescent="0.35">
      <c r="A1" s="6"/>
      <c r="B1" s="6" t="s">
        <v>23</v>
      </c>
      <c r="C1" s="6"/>
      <c r="D1" s="6" t="s">
        <v>24</v>
      </c>
      <c r="E1" s="6"/>
      <c r="F1" s="6" t="s">
        <v>25</v>
      </c>
      <c r="G1" s="6"/>
      <c r="H1" s="6" t="s">
        <v>26</v>
      </c>
      <c r="I1" s="6"/>
      <c r="J1" s="6" t="s">
        <v>27</v>
      </c>
      <c r="K1" s="5"/>
      <c r="L1" s="5" t="s">
        <v>19</v>
      </c>
      <c r="M1" s="5"/>
      <c r="N1" s="5" t="s">
        <v>20</v>
      </c>
      <c r="O1" s="5"/>
      <c r="P1" s="5" t="s">
        <v>21</v>
      </c>
      <c r="Q1" s="5"/>
      <c r="R1" s="5" t="s">
        <v>22</v>
      </c>
      <c r="S1" s="5"/>
      <c r="T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E6B4-1D47-4B77-B7C3-A9788626508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9A52-901C-45CE-B824-B799DCD8041E}">
  <dimension ref="A1:L1"/>
  <sheetViews>
    <sheetView tabSelected="1" workbookViewId="0">
      <selection activeCell="E4" sqref="E4"/>
    </sheetView>
  </sheetViews>
  <sheetFormatPr defaultRowHeight="14.5" x14ac:dyDescent="0.35"/>
  <cols>
    <col min="1" max="12" width="25.6328125" customWidth="1"/>
  </cols>
  <sheetData>
    <row r="1" spans="1:12" x14ac:dyDescent="0.35">
      <c r="A1" s="3" t="s">
        <v>5</v>
      </c>
      <c r="B1" s="3" t="s">
        <v>1</v>
      </c>
      <c r="C1" s="3" t="s">
        <v>3</v>
      </c>
      <c r="D1" s="4" t="s">
        <v>39</v>
      </c>
      <c r="E1" s="3" t="s">
        <v>4</v>
      </c>
      <c r="F1" s="4" t="s">
        <v>35</v>
      </c>
      <c r="G1" s="4" t="s">
        <v>0</v>
      </c>
      <c r="H1" s="3" t="s">
        <v>2</v>
      </c>
      <c r="I1" s="3" t="s">
        <v>6</v>
      </c>
      <c r="J1" s="2" t="s">
        <v>56</v>
      </c>
      <c r="K1" s="1" t="s">
        <v>7</v>
      </c>
      <c r="L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Vulnerabilidades percebidas</vt:lpstr>
      <vt:lpstr>Percepções de necessidade de AC</vt:lpstr>
      <vt:lpstr>Conceituações</vt:lpstr>
      <vt:lpstr>Vulnerabilidades Específicas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Martinez Laskowski</dc:creator>
  <cp:lastModifiedBy>Lui Martinez Laskowski</cp:lastModifiedBy>
  <dcterms:created xsi:type="dcterms:W3CDTF">2022-11-29T12:37:12Z</dcterms:created>
  <dcterms:modified xsi:type="dcterms:W3CDTF">2022-11-30T16:11:07Z</dcterms:modified>
</cp:coreProperties>
</file>