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ISAIAS PUCCINELLI\Mateial Master\"/>
    </mc:Choice>
  </mc:AlternateContent>
  <bookViews>
    <workbookView xWindow="0" yWindow="60" windowWidth="19440" windowHeight="7695"/>
  </bookViews>
  <sheets>
    <sheet name="Plan1" sheetId="1" r:id="rId1"/>
  </sheets>
  <definedNames>
    <definedName name="_xlnm._FilterDatabase" localSheetId="0" hidden="1">Plan1!$A$4:$BG$34</definedName>
    <definedName name="Z_0726AE90_5238_4C9E_9AFC_0653B5F92FC3_.wvu.FilterData" localSheetId="0" hidden="1">Plan1!$A$4:$BF$34</definedName>
    <definedName name="Z_07DEE432_66E5_4F9D_8731_C2DD93522E3F_.wvu.Cols" localSheetId="0" hidden="1">Plan1!#REF!,Plan1!$J:$N</definedName>
    <definedName name="Z_07DEE432_66E5_4F9D_8731_C2DD93522E3F_.wvu.FilterData" localSheetId="0" hidden="1">Plan1!$A$4:$BG$34</definedName>
    <definedName name="Z_0F32DF88_EA29_4BBD_B4D1_623DC0CCA35E_.wvu.FilterData" localSheetId="0" hidden="1">Plan1!$A$4:$BG$34</definedName>
    <definedName name="Z_0FBC3695_F680_4575_9F88_4A7E1731E890_.wvu.FilterData" localSheetId="0" hidden="1">Plan1!$A$4:$BG$34</definedName>
    <definedName name="Z_10CC95E0_8FF8_4C83_B994_6430A4EF247A_.wvu.FilterData" localSheetId="0" hidden="1">Plan1!$A$4:$BG$34</definedName>
    <definedName name="Z_1426719E_7B3F_48DF_A9C0_394DA4E89CA8_.wvu.FilterData" localSheetId="0" hidden="1">Plan1!$A$4:$BG$34</definedName>
    <definedName name="Z_185E5A61_93B9_4757_84B6_0B1A66FE4EAD_.wvu.Cols" localSheetId="0" hidden="1">Plan1!#REF!,Plan1!$J:$N</definedName>
    <definedName name="Z_185E5A61_93B9_4757_84B6_0B1A66FE4EAD_.wvu.FilterData" localSheetId="0" hidden="1">Plan1!$A$4:$BG$34</definedName>
    <definedName name="Z_1C2C5FBF_EEF3_4039_9BD1_2641121F31B6_.wvu.Cols" localSheetId="0" hidden="1">Plan1!#REF!</definedName>
    <definedName name="Z_1C2C5FBF_EEF3_4039_9BD1_2641121F31B6_.wvu.FilterData" localSheetId="0" hidden="1">Plan1!$A$4:$BG$34</definedName>
    <definedName name="Z_1DAC42DB_57FE_461E_A91C_105522B08BF9_.wvu.Cols" localSheetId="0" hidden="1">Plan1!#REF!</definedName>
    <definedName name="Z_1DAC42DB_57FE_461E_A91C_105522B08BF9_.wvu.FilterData" localSheetId="0" hidden="1">Plan1!$A$4:$BG$34</definedName>
    <definedName name="Z_1EEAB4F2_42C2_44B8_9A7A_DA869624041D_.wvu.FilterData" localSheetId="0" hidden="1">Plan1!$A$4:$BG$34</definedName>
    <definedName name="Z_26002D22_B780_4C94_A95C_FC2139EF05DF_.wvu.FilterData" localSheetId="0" hidden="1">Plan1!$A$4:$BG$34</definedName>
    <definedName name="Z_27B75963_F4D6_45E3_9A57_A7D87218E7B8_.wvu.FilterData" localSheetId="0" hidden="1">Plan1!$A$4:$BG$34</definedName>
    <definedName name="Z_2AFDD035_2FF3_4276_A7E4_2B7D12D70B6B_.wvu.FilterData" localSheetId="0" hidden="1">Plan1!$A$4:$BG$34</definedName>
    <definedName name="Z_30FD8FCD_BD44_4939_A788_5C20801E22FD_.wvu.FilterData" localSheetId="0" hidden="1">Plan1!$A$4:$BG$34</definedName>
    <definedName name="Z_34288826_9736_4BA7_889B_BF3F439ACD03_.wvu.FilterData" localSheetId="0" hidden="1">Plan1!$A$4:$BG$34</definedName>
    <definedName name="Z_3768D386_0DC0_441C_911E_6BA35D6D5B58_.wvu.FilterData" localSheetId="0" hidden="1">Plan1!$A$4:$BF$34</definedName>
    <definedName name="Z_3F992BCF_72BB_4171_B6F2_B6C61CE6B2FC_.wvu.FilterData" localSheetId="0" hidden="1">Plan1!$A$4:$BG$34</definedName>
    <definedName name="Z_4D3AE524_64D0_42BB_8A97_A76E8F99C638_.wvu.FilterData" localSheetId="0" hidden="1">Plan1!$A$4:$BG$34</definedName>
    <definedName name="Z_5C5D4B5C_E509_4FB2_8653_BA302D2C9283_.wvu.Cols" localSheetId="0" hidden="1">Plan1!#REF!,Plan1!$J:$M,Plan1!$AK:$BF</definedName>
    <definedName name="Z_5C5D4B5C_E509_4FB2_8653_BA302D2C9283_.wvu.FilterData" localSheetId="0" hidden="1">Plan1!$A$4:$BG$34</definedName>
    <definedName name="Z_5D7570ED_1067_4A4E_9A1F_21E3E58969D4_.wvu.Cols" localSheetId="0" hidden="1">Plan1!$G:$G,Plan1!$J:$M</definedName>
    <definedName name="Z_5D7570ED_1067_4A4E_9A1F_21E3E58969D4_.wvu.FilterData" localSheetId="0" hidden="1">Plan1!$A$4:$BG$34</definedName>
    <definedName name="Z_5DC9DA9F_21E8_446A_8A8C_6428828E13AA_.wvu.FilterData" localSheetId="0" hidden="1">Plan1!$A$4:$BG$34</definedName>
    <definedName name="Z_6034F15F_831A_4A2B_9F4A_8689120B591E_.wvu.FilterData" localSheetId="0" hidden="1">Plan1!$A$4:$BG$34</definedName>
    <definedName name="Z_630DDF9D_D6DE_4160_B342_E8414218518D_.wvu.Cols" localSheetId="0" hidden="1">Plan1!$G:$G,Plan1!$J:$N</definedName>
    <definedName name="Z_630DDF9D_D6DE_4160_B342_E8414218518D_.wvu.FilterData" localSheetId="0" hidden="1">Plan1!$A$4:$BG$34</definedName>
    <definedName name="Z_71818A2F_5589_468B_971C_AAFE8E3AD3C3_.wvu.FilterData" localSheetId="0" hidden="1">Plan1!$A$4:$BG$34</definedName>
    <definedName name="Z_76B8ECF7_71A1_41E5_AD56_538F7A26EE1F_.wvu.FilterData" localSheetId="0" hidden="1">Plan1!$A$4:$BG$34</definedName>
    <definedName name="Z_7FDF4D7D_A53B_440E_BBA1_0D64470265F8_.wvu.FilterData" localSheetId="0" hidden="1">Plan1!$A$4:$BG$34</definedName>
    <definedName name="Z_83E2DA26_F80A_445D_A277_60936BDF783C_.wvu.FilterData" localSheetId="0" hidden="1">Plan1!$A$4:$BG$34</definedName>
    <definedName name="Z_87DD2AE4_AB1D_40A4_AA7A_81C788ECCEA2_.wvu.FilterData" localSheetId="0" hidden="1">Plan1!$A$4:$BG$34</definedName>
    <definedName name="Z_91A88525_1E14_4810_B662_A943E7AEBF55_.wvu.FilterData" localSheetId="0" hidden="1">Plan1!$A$4:$BG$34</definedName>
    <definedName name="Z_95ABC7A0_9927_443F_892E_3A85E4FB7601_.wvu.FilterData" localSheetId="0" hidden="1">Plan1!$A$4:$BG$34</definedName>
    <definedName name="Z_97E407EC_ECB6_4084_9C0B_A926CA5046C4_.wvu.FilterData" localSheetId="0" hidden="1">Plan1!$A$4:$BG$34</definedName>
    <definedName name="Z_98AF3310_A6E7_4FEF_A5CD_7F23EB2AD697_.wvu.FilterData" localSheetId="0" hidden="1">Plan1!$A$4:$BF$34</definedName>
    <definedName name="Z_99FB6C6D_5CF2_4ECD_8B96_6A0AC7952726_.wvu.FilterData" localSheetId="0" hidden="1">Plan1!$A$4:$BG$34</definedName>
    <definedName name="Z_9F2CFF0F_B249_4939_8F78_3DEAAC775D7A_.wvu.FilterData" localSheetId="0" hidden="1">Plan1!$A$4:$BG$34</definedName>
    <definedName name="Z_A2441435_8DBC_4A1A_B778_60442F6E1FEC_.wvu.FilterData" localSheetId="0" hidden="1">Plan1!$A$4:$BG$34</definedName>
    <definedName name="Z_A47C2AD5_897C_4F1D_96CE_BADE58FC88F6_.wvu.FilterData" localSheetId="0" hidden="1">Plan1!$A$4:$BG$34</definedName>
    <definedName name="Z_A54F1CA5_76D9_4317_B066_0EAD1C0258C3_.wvu.FilterData" localSheetId="0" hidden="1">Plan1!$A$4:$BG$34</definedName>
    <definedName name="Z_A6464A03_CC63_4701_91E9_34BE194698D6_.wvu.Cols" localSheetId="0" hidden="1">Plan1!#REF!</definedName>
    <definedName name="Z_A6464A03_CC63_4701_91E9_34BE194698D6_.wvu.FilterData" localSheetId="0" hidden="1">Plan1!$A$4:$BG$34</definedName>
    <definedName name="Z_A70C7FFC_4C16_414C_9F5A_57DA6ED769BE_.wvu.FilterData" localSheetId="0" hidden="1">Plan1!$A$4:$BG$34</definedName>
    <definedName name="Z_A9364DBC_A0A9_4E27_9F58_C8452D861FA3_.wvu.FilterData" localSheetId="0" hidden="1">Plan1!$A$4:$BG$34</definedName>
    <definedName name="Z_AF548E2E_4CB3_44E1_9853_BE3F322ACF9C_.wvu.FilterData" localSheetId="0" hidden="1">Plan1!$A$4:$BG$34</definedName>
    <definedName name="Z_B088A913_5057_466C_A67C_78C86EAEEB8C_.wvu.FilterData" localSheetId="0" hidden="1">Plan1!$A$4:$BG$34</definedName>
    <definedName name="Z_B7526DF4_9CBD_4D26_B2DB_5A3F569A0A38_.wvu.FilterData" localSheetId="0" hidden="1">Plan1!$A$4:$BG$34</definedName>
    <definedName name="Z_BA80DC76_D429_43FA_B0FF_16D86AAC1793_.wvu.FilterData" localSheetId="0" hidden="1">Plan1!$A$4:$BG$34</definedName>
    <definedName name="Z_BABFD659_C2A8_4656_9C38_BB41E0EB7311_.wvu.FilterData" localSheetId="0" hidden="1">Plan1!$A$4:$BG$34</definedName>
    <definedName name="Z_BBA6FE57_68A0_4A53_B404_75F2F8B3C608_.wvu.FilterData" localSheetId="0" hidden="1">Plan1!$A$4:$BG$34</definedName>
    <definedName name="Z_C0129DB1_CF25_462D_ACF6_F3A6FB72F7FA_.wvu.FilterData" localSheetId="0" hidden="1">Plan1!$A$4:$BG$34</definedName>
    <definedName name="Z_C2E97BC0_4BBA_491F_8F48_3BF93E33F6EB_.wvu.FilterData" localSheetId="0" hidden="1">Plan1!$A$4:$BG$34</definedName>
    <definedName name="Z_C433CF5B_F507_43A9_A033_7AAB8DAAE4E2_.wvu.FilterData" localSheetId="0" hidden="1">Plan1!$A$4:$BG$34</definedName>
    <definedName name="Z_C5E316BB_0BC7_4D41_9838_9DFD3B0E7E9A_.wvu.FilterData" localSheetId="0" hidden="1">Plan1!$A$4:$BG$34</definedName>
    <definedName name="Z_D3B87AC2_CA35_4198_BE74_A1821AB840CB_.wvu.FilterData" localSheetId="0" hidden="1">Plan1!$A$4:$BG$34</definedName>
    <definedName name="Z_D5B2F4FD_4315_47AF_992E_2A61F308EFC6_.wvu.FilterData" localSheetId="0" hidden="1">Plan1!$A$4:$BG$34</definedName>
    <definedName name="Z_D85B2BD1_58DA_4CD9_8734_1AC1CFCCA9B8_.wvu.FilterData" localSheetId="0" hidden="1">Plan1!$A$4:$BG$34</definedName>
    <definedName name="Z_DEB62624_80BA_42F1_9605_40588DBC0678_.wvu.FilterData" localSheetId="0" hidden="1">Plan1!$A$4:$BG$34</definedName>
    <definedName name="Z_E67C3B85_C2D0_4145_9CFB_6FE3BC58AD6F_.wvu.FilterData" localSheetId="0" hidden="1">Plan1!$A$4:$BG$34</definedName>
    <definedName name="Z_E69812E4_5461_4E12_935B_574D8296CD13_.wvu.FilterData" localSheetId="0" hidden="1">Plan1!$A$4:$BG$34</definedName>
    <definedName name="Z_E7443F65_67DB_4856_B5A5_313C587619E9_.wvu.FilterData" localSheetId="0" hidden="1">Plan1!$A$4:$BG$34</definedName>
    <definedName name="Z_F7A1D8F0_81FB_4A37_986E_E42652A2611C_.wvu.FilterData" localSheetId="0" hidden="1">Plan1!$A$4:$BG$34</definedName>
    <definedName name="Z_F8AB7A4C_083B_4390_9A51_F86670EB9805_.wvu.FilterData" localSheetId="0" hidden="1">Plan1!$A$4:$BG$34</definedName>
    <definedName name="Z_FB273ED1_FB75_4399_86AB_B94FED6E6BBD_.wvu.FilterData" localSheetId="0" hidden="1">Plan1!$A$4:$BF$34</definedName>
    <definedName name="Z_FECA6A75_7EC2_4625_ACEE_B1D6AFE5EC14_.wvu.FilterData" localSheetId="0" hidden="1">Plan1!$A$4:$BG$34</definedName>
  </definedNames>
  <calcPr calcId="162913"/>
  <customWorkbookViews>
    <customWorkbookView name="Isaias Puccinelli - Modo de exibição pessoal" guid="{07DEE432-66E5-4F9D-8731-C2DD93522E3F}" mergeInterval="0" personalView="1" maximized="1" xWindow="-8" yWindow="-8" windowWidth="1382" windowHeight="744" activeSheetId="1"/>
    <customWorkbookView name="cecilia.verri - Modo de exibição pessoal" guid="{1DAC42DB-57FE-461E-A91C-105522B08BF9}" mergeInterval="0" personalView="1" maximized="1" xWindow="-8" yWindow="-8" windowWidth="1382" windowHeight="744" activeSheetId="1"/>
    <customWorkbookView name="Alessandro Matos - Modo de exibição pessoal" guid="{C5E316BB-0BC7-4D41-9838-9DFD3B0E7E9A}" mergeInterval="0" personalView="1" maximized="1" windowWidth="1276" windowHeight="759" activeSheetId="1"/>
    <customWorkbookView name="Oswaldo Ferreira Vieira - Modo de exibição pessoal" guid="{630DDF9D-D6DE-4160-B342-E8414218518D}" mergeInterval="0" personalView="1" maximized="1" xWindow="-8" yWindow="-8" windowWidth="1696" windowHeight="1026" activeSheetId="1"/>
    <customWorkbookView name="Thiago Lima - Modo de exibição pessoal" guid="{1426719E-7B3F-48DF-A9C0-394DA4E89CA8}" mergeInterval="0" personalView="1" maximized="1" xWindow="-8" yWindow="-8" windowWidth="1382" windowHeight="744" activeSheetId="1"/>
    <customWorkbookView name="Jose Carlos - Modo de exibição pessoal" guid="{5C5D4B5C-E509-4FB2-8653-BA302D2C9283}" mergeInterval="0" personalView="1" maximized="1" xWindow="-8" yWindow="-8" windowWidth="1382" windowHeight="744" activeSheetId="1"/>
    <customWorkbookView name="Ana Lobo - Modo de exibição pessoal" guid="{7FDF4D7D-A53B-440E-BBA1-0D64470265F8}" mergeInterval="0" personalView="1" maximized="1" xWindow="-8" yWindow="-8" windowWidth="1382" windowHeight="744" activeSheetId="1"/>
    <customWorkbookView name="Carlos Henrique Alarcao - Modo de exibição pessoal" guid="{5D7570ED-1067-4A4E-9A1F-21E3E58969D4}" mergeInterval="0" personalView="1" maximized="1" xWindow="-8" yWindow="-8" windowWidth="1382" windowHeight="744" activeSheetId="1"/>
    <customWorkbookView name="Rafael Augusto de Carvalho - Modo de exibição pessoal" guid="{A6464A03-CC63-4701-91E9-34BE194698D6}" mergeInterval="0" personalView="1" maximized="1" xWindow="-8" yWindow="-8" windowWidth="1382" windowHeight="744" activeSheetId="1"/>
    <customWorkbookView name="Rodolfo Santos - Modo de exibição pessoal" guid="{1C2C5FBF-EEF3-4039-9BD1-2641121F31B6}" mergeInterval="0" personalView="1" maximized="1" xWindow="-8" yWindow="-8" windowWidth="1382" windowHeight="744" activeSheetId="1"/>
    <customWorkbookView name="Cleber Leite Soares - Modo de exibição pessoal" guid="{185E5A61-93B9-4757-84B6-0B1A66FE4EAD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1" l="1"/>
  <c r="P25" i="1"/>
  <c r="P22" i="1"/>
  <c r="P21" i="1"/>
  <c r="T26" i="1"/>
  <c r="T25" i="1"/>
  <c r="T22" i="1"/>
  <c r="T21" i="1"/>
  <c r="AW5" i="1" l="1"/>
  <c r="AH6" i="1" l="1"/>
  <c r="AH8" i="1"/>
  <c r="AH18" i="1"/>
  <c r="AH30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F34" i="1"/>
  <c r="V34" i="1" s="1"/>
  <c r="AF33" i="1"/>
  <c r="V33" i="1" s="1"/>
  <c r="AF32" i="1"/>
  <c r="V32" i="1" s="1"/>
  <c r="AF31" i="1"/>
  <c r="V31" i="1" s="1"/>
  <c r="AF30" i="1"/>
  <c r="V30" i="1" s="1"/>
  <c r="AF29" i="1"/>
  <c r="V29" i="1" s="1"/>
  <c r="AF28" i="1"/>
  <c r="V28" i="1" s="1"/>
  <c r="AF27" i="1"/>
  <c r="V27" i="1" s="1"/>
  <c r="AF26" i="1"/>
  <c r="V26" i="1" s="1"/>
  <c r="AF25" i="1"/>
  <c r="V25" i="1" s="1"/>
  <c r="AF24" i="1"/>
  <c r="V24" i="1" s="1"/>
  <c r="AF23" i="1"/>
  <c r="V23" i="1" s="1"/>
  <c r="AF22" i="1"/>
  <c r="V22" i="1" s="1"/>
  <c r="AF21" i="1"/>
  <c r="V21" i="1" s="1"/>
  <c r="AF20" i="1"/>
  <c r="V20" i="1" s="1"/>
  <c r="AF19" i="1"/>
  <c r="V19" i="1" s="1"/>
  <c r="AF18" i="1"/>
  <c r="V18" i="1" s="1"/>
  <c r="AF17" i="1"/>
  <c r="V17" i="1" s="1"/>
  <c r="AF16" i="1"/>
  <c r="V16" i="1" s="1"/>
  <c r="AF15" i="1"/>
  <c r="V15" i="1" s="1"/>
  <c r="AF14" i="1"/>
  <c r="V14" i="1" s="1"/>
  <c r="AF13" i="1"/>
  <c r="V13" i="1" s="1"/>
  <c r="AF12" i="1"/>
  <c r="V12" i="1" s="1"/>
  <c r="AF11" i="1"/>
  <c r="V11" i="1" s="1"/>
  <c r="AF10" i="1"/>
  <c r="V10" i="1" s="1"/>
  <c r="AF9" i="1"/>
  <c r="V9" i="1" s="1"/>
  <c r="AF8" i="1"/>
  <c r="V8" i="1" s="1"/>
  <c r="AF7" i="1"/>
  <c r="V7" i="1" s="1"/>
  <c r="AF6" i="1"/>
  <c r="V6" i="1" s="1"/>
  <c r="AF5" i="1"/>
  <c r="V5" i="1" s="1"/>
  <c r="AE5" i="1"/>
  <c r="AH5" i="1" l="1"/>
  <c r="AH34" i="1"/>
  <c r="AH26" i="1"/>
  <c r="AH22" i="1"/>
  <c r="AH14" i="1"/>
  <c r="AH10" i="1"/>
  <c r="AH33" i="1"/>
  <c r="AH29" i="1"/>
  <c r="AH25" i="1"/>
  <c r="AH21" i="1"/>
  <c r="AH17" i="1"/>
  <c r="AH13" i="1"/>
  <c r="AH9" i="1"/>
  <c r="AH32" i="1"/>
  <c r="AH28" i="1"/>
  <c r="AH24" i="1"/>
  <c r="AH20" i="1"/>
  <c r="AH16" i="1"/>
  <c r="AH12" i="1"/>
  <c r="AH31" i="1"/>
  <c r="AH27" i="1"/>
  <c r="AH23" i="1"/>
  <c r="AH19" i="1"/>
  <c r="AH15" i="1"/>
  <c r="AH11" i="1"/>
  <c r="AH7" i="1"/>
  <c r="AD30" i="1" l="1"/>
  <c r="AD18" i="1"/>
  <c r="AD8" i="1"/>
  <c r="AD6" i="1"/>
  <c r="Z30" i="1" l="1"/>
  <c r="Z6" i="1"/>
  <c r="Z8" i="1"/>
  <c r="Z18" i="1"/>
  <c r="AW34" i="1" l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M34" i="1" l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 l="1"/>
  <c r="Z24" i="1" l="1"/>
  <c r="Z25" i="1"/>
  <c r="Z26" i="1"/>
  <c r="Z27" i="1"/>
  <c r="Z28" i="1"/>
  <c r="Z29" i="1"/>
  <c r="Z31" i="1"/>
  <c r="Z32" i="1"/>
  <c r="Z33" i="1"/>
  <c r="Z34" i="1"/>
  <c r="Z5" i="1"/>
  <c r="Z7" i="1"/>
  <c r="Z9" i="1"/>
  <c r="Z10" i="1"/>
  <c r="Z11" i="1"/>
  <c r="Z12" i="1"/>
  <c r="Z13" i="1"/>
  <c r="Z14" i="1"/>
  <c r="Z15" i="1"/>
  <c r="Z16" i="1"/>
  <c r="Z17" i="1"/>
  <c r="Z19" i="1"/>
  <c r="Z20" i="1"/>
  <c r="Z21" i="1"/>
  <c r="Z22" i="1"/>
  <c r="Z23" i="1"/>
  <c r="AD5" i="1"/>
  <c r="AD9" i="1"/>
  <c r="AD13" i="1"/>
  <c r="AD17" i="1"/>
  <c r="AD21" i="1"/>
  <c r="AD25" i="1"/>
  <c r="AD29" i="1"/>
  <c r="AD33" i="1"/>
  <c r="AD10" i="1"/>
  <c r="AD14" i="1"/>
  <c r="AD22" i="1"/>
  <c r="AD26" i="1"/>
  <c r="AD34" i="1"/>
  <c r="AD7" i="1"/>
  <c r="AD11" i="1"/>
  <c r="AD15" i="1"/>
  <c r="AD19" i="1"/>
  <c r="AD23" i="1"/>
  <c r="AD27" i="1"/>
  <c r="AD31" i="1"/>
  <c r="AD12" i="1"/>
  <c r="AD16" i="1"/>
  <c r="AD20" i="1"/>
  <c r="AD24" i="1"/>
  <c r="AD28" i="1"/>
  <c r="AD32" i="1"/>
  <c r="AB17" i="1" l="1"/>
  <c r="R17" i="1" s="1"/>
  <c r="AB18" i="1"/>
  <c r="R18" i="1" s="1"/>
  <c r="AB20" i="1"/>
  <c r="R20" i="1" s="1"/>
  <c r="AB19" i="1"/>
  <c r="R19" i="1" s="1"/>
  <c r="AB16" i="1"/>
  <c r="R16" i="1" s="1"/>
  <c r="AB15" i="1"/>
  <c r="R15" i="1" s="1"/>
  <c r="AB13" i="1"/>
  <c r="R13" i="1" s="1"/>
  <c r="AB14" i="1"/>
  <c r="R14" i="1" s="1"/>
  <c r="AB33" i="1"/>
  <c r="R33" i="1" s="1"/>
  <c r="AB34" i="1"/>
  <c r="R34" i="1" s="1"/>
  <c r="AB29" i="1"/>
  <c r="R29" i="1" s="1"/>
  <c r="AB30" i="1"/>
  <c r="R30" i="1" s="1"/>
  <c r="AB8" i="1"/>
  <c r="R8" i="1" s="1"/>
  <c r="AB7" i="1"/>
  <c r="R7" i="1" s="1"/>
  <c r="AB9" i="1"/>
  <c r="R9" i="1" s="1"/>
  <c r="AB10" i="1"/>
  <c r="R10" i="1" s="1"/>
  <c r="AB24" i="1"/>
  <c r="R24" i="1" s="1"/>
  <c r="AB23" i="1"/>
  <c r="R23" i="1" s="1"/>
  <c r="AB28" i="1"/>
  <c r="R28" i="1" s="1"/>
  <c r="AB27" i="1"/>
  <c r="R27" i="1" s="1"/>
  <c r="AB5" i="1"/>
  <c r="R5" i="1" s="1"/>
  <c r="AB6" i="1"/>
  <c r="R6" i="1" s="1"/>
  <c r="AB12" i="1"/>
  <c r="R12" i="1" s="1"/>
  <c r="AB11" i="1"/>
  <c r="R11" i="1" s="1"/>
  <c r="AB32" i="1"/>
  <c r="R32" i="1" s="1"/>
  <c r="AB31" i="1"/>
  <c r="R31" i="1" s="1"/>
  <c r="AB25" i="1"/>
  <c r="R25" i="1" s="1"/>
  <c r="X25" i="1"/>
  <c r="AB26" i="1"/>
  <c r="R26" i="1" s="1"/>
  <c r="X26" i="1"/>
  <c r="AB21" i="1"/>
  <c r="R21" i="1" s="1"/>
  <c r="X21" i="1"/>
  <c r="AB22" i="1"/>
  <c r="R22" i="1" s="1"/>
  <c r="X22" i="1"/>
</calcChain>
</file>

<file path=xl/sharedStrings.xml><?xml version="1.0" encoding="utf-8"?>
<sst xmlns="http://schemas.openxmlformats.org/spreadsheetml/2006/main" count="476" uniqueCount="117">
  <si>
    <t>QTDE</t>
  </si>
  <si>
    <t>AC-801</t>
  </si>
  <si>
    <t>PRZ</t>
  </si>
  <si>
    <t>AC-802</t>
  </si>
  <si>
    <t>Total Solicitado</t>
  </si>
  <si>
    <t>Montagem</t>
  </si>
  <si>
    <t>Fornecedor</t>
  </si>
  <si>
    <t>NCODE</t>
  </si>
  <si>
    <t>PN</t>
  </si>
  <si>
    <t>REV.</t>
  </si>
  <si>
    <t>DESCRIÇÃO</t>
  </si>
  <si>
    <t>ENOVIA</t>
  </si>
  <si>
    <t>ENVIO
DWG</t>
  </si>
  <si>
    <t>Check</t>
  </si>
  <si>
    <t>REV ENVIADA</t>
  </si>
  <si>
    <t xml:space="preserve">OF 1 </t>
  </si>
  <si>
    <t>Qtd 1</t>
  </si>
  <si>
    <t>OF 2</t>
  </si>
  <si>
    <t>Qtd 2</t>
  </si>
  <si>
    <t>OF 3</t>
  </si>
  <si>
    <t>Qtd 3</t>
  </si>
  <si>
    <t>Controle OF</t>
  </si>
  <si>
    <t>Envio de DWG</t>
  </si>
  <si>
    <t>Ncode do material</t>
  </si>
  <si>
    <t>Tipo MP</t>
  </si>
  <si>
    <t>Comprimento
(mm)</t>
  </si>
  <si>
    <t>Largura
(mm)</t>
  </si>
  <si>
    <t>Data</t>
  </si>
  <si>
    <t>Status MP</t>
  </si>
  <si>
    <t>Máteria Prima</t>
  </si>
  <si>
    <t>ENTREGA
REAL</t>
  </si>
  <si>
    <t>QTDE ENTREGUE</t>
  </si>
  <si>
    <t>Entrega</t>
  </si>
  <si>
    <t>Status</t>
  </si>
  <si>
    <t>Class</t>
  </si>
  <si>
    <t>Pç Usinado</t>
  </si>
  <si>
    <t>C.1</t>
  </si>
  <si>
    <t>B.1</t>
  </si>
  <si>
    <t>A.1</t>
  </si>
  <si>
    <t>MP enviada</t>
  </si>
  <si>
    <t>Instalação Trem de Pouso Auxiliar</t>
  </si>
  <si>
    <t>Montagem TDP Auxiliar</t>
  </si>
  <si>
    <t>Montagem TDPs Principais</t>
  </si>
  <si>
    <t>Equipagem TDPs Principais</t>
  </si>
  <si>
    <t>DANE
Limite</t>
  </si>
  <si>
    <t>310-32-20-0132-001</t>
  </si>
  <si>
    <t>310-32-20-0074-003</t>
  </si>
  <si>
    <t>310-32-20-0143-001</t>
  </si>
  <si>
    <t>310-32-20-0133-001</t>
  </si>
  <si>
    <t>310-32-10-0025-001</t>
  </si>
  <si>
    <t>310-32-10-0050-001</t>
  </si>
  <si>
    <t>310-32-10-0065-001</t>
  </si>
  <si>
    <t>310-32-10-0023-001</t>
  </si>
  <si>
    <t>310-32-10-0073-001</t>
  </si>
  <si>
    <t>310-32-10-0073-002</t>
  </si>
  <si>
    <t>310-32-10-0072-001</t>
  </si>
  <si>
    <t>310-32-10-0072-002</t>
  </si>
  <si>
    <t>310-32-20-0082-001</t>
  </si>
  <si>
    <t>310-32-20-0014-001</t>
  </si>
  <si>
    <t>310-32-20-0064-001</t>
  </si>
  <si>
    <t>TDP DOMA</t>
  </si>
  <si>
    <t>TDP THYSSEN</t>
  </si>
  <si>
    <t>DOMA</t>
  </si>
  <si>
    <t>EACIAL</t>
  </si>
  <si>
    <t>D.1</t>
  </si>
  <si>
    <t>PISTON TUBE, FORK</t>
  </si>
  <si>
    <t>CYLINDER, NLG</t>
  </si>
  <si>
    <t>FORK, SHOCK ABSORBER, ASSY, NLG</t>
  </si>
  <si>
    <t>MAIN FITTING, NLG</t>
  </si>
  <si>
    <t>PINTLE PIN, MLG</t>
  </si>
  <si>
    <t>WHEEL AXLE, FORK ASSY</t>
  </si>
  <si>
    <t>FORK, MAIN FITTING</t>
  </si>
  <si>
    <t>MAIN FITTING, MF</t>
  </si>
  <si>
    <t>GEAR, TURNING CYLINDER ASSY</t>
  </si>
  <si>
    <t>AXLE I, NLG</t>
  </si>
  <si>
    <t>AXLE, DRAG BRACE</t>
  </si>
  <si>
    <t>N/A</t>
  </si>
  <si>
    <t>OF 4</t>
  </si>
  <si>
    <t>Qtd 4</t>
  </si>
  <si>
    <t>OF 5</t>
  </si>
  <si>
    <t>Qtd 5</t>
  </si>
  <si>
    <t>OF 6</t>
  </si>
  <si>
    <t>Qtd 6</t>
  </si>
  <si>
    <t>FORN
FERRAM.</t>
  </si>
  <si>
    <t>Previsão Ferramental</t>
  </si>
  <si>
    <t>FERRAM.
ESTOQUE</t>
  </si>
  <si>
    <t>Gestão Ferramental</t>
  </si>
  <si>
    <t>Trava Gabarito</t>
  </si>
  <si>
    <t>Obs</t>
  </si>
  <si>
    <t>ATENDIDO</t>
  </si>
  <si>
    <t>Texto</t>
  </si>
  <si>
    <t>Controle SC</t>
  </si>
  <si>
    <t>Material Master</t>
  </si>
  <si>
    <t>PN Referência</t>
  </si>
  <si>
    <t>Alterações EPRO</t>
  </si>
  <si>
    <t>Liberação Desenho</t>
  </si>
  <si>
    <t>Compare
Coluna L x Coluna G</t>
  </si>
  <si>
    <t>PN x Quantidade
AC00801</t>
  </si>
  <si>
    <t>Cronograma Montagem</t>
  </si>
  <si>
    <t>Cálculo
QTDE ENTREGUE - QTDE
(&gt; = 0 está coberto)</t>
  </si>
  <si>
    <t>PN x Quantidade
AC00802</t>
  </si>
  <si>
    <t>PN x Quantidade
AC00804</t>
  </si>
  <si>
    <t>PN x Quantidade
AC00807</t>
  </si>
  <si>
    <t>SPARE; OUTROS</t>
  </si>
  <si>
    <t>Total Solicitado - ACs804; 807; 801 e 802</t>
  </si>
  <si>
    <t>RIR</t>
  </si>
  <si>
    <t>Total Solicitado - (Soma Qtdes das OFs emitidas)
Se &gt; 0 = Emitir Ops</t>
  </si>
  <si>
    <t>Matéria Prima</t>
  </si>
  <si>
    <t>Controle Ferramental</t>
  </si>
  <si>
    <t/>
  </si>
  <si>
    <t>Sep 3, 2016</t>
  </si>
  <si>
    <t>Sep 23, 2016</t>
  </si>
  <si>
    <t>Sep 8, 2016</t>
  </si>
  <si>
    <t>Dec 27, 2016</t>
  </si>
  <si>
    <t>Nov 18, 2016</t>
  </si>
  <si>
    <t>Dec 23, 2016</t>
  </si>
  <si>
    <t>Oct 21,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</si>
</sst>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auto="1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medium">
        <color auto="1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/>
      <diagonal/>
    </border>
    <border>
      <left/>
      <right/>
      <top/>
      <bottom style="thin">
        <color theme="2" tint="-9.9948118533890809E-2"/>
      </bottom>
      <diagonal/>
    </border>
    <border>
      <left style="medium">
        <color auto="1"/>
      </left>
      <right/>
      <top/>
      <bottom style="thin">
        <color theme="2" tint="-9.9948118533890809E-2"/>
      </bottom>
      <diagonal/>
    </border>
    <border>
      <left/>
      <right style="medium">
        <color auto="1"/>
      </right>
      <top/>
      <bottom style="thin">
        <color theme="2" tint="-9.9948118533890809E-2"/>
      </bottom>
      <diagonal/>
    </border>
    <border>
      <left style="medium">
        <color auto="1"/>
      </left>
      <right/>
      <top style="thin">
        <color theme="2" tint="-9.9948118533890809E-2"/>
      </top>
      <bottom/>
      <diagonal/>
    </border>
    <border>
      <left/>
      <right style="medium">
        <color auto="1"/>
      </right>
      <top style="thin">
        <color theme="2" tint="-9.9948118533890809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4" fillId="2" borderId="5" xfId="0" applyNumberFormat="1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vertical="center"/>
      <protection locked="0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 wrapText="1"/>
    </xf>
    <xf numFmtId="14" fontId="4" fillId="2" borderId="6" xfId="0" applyNumberFormat="1" applyFont="1" applyFill="1" applyBorder="1" applyAlignment="1" applyProtection="1">
      <alignment horizontal="center" vertical="center" wrapText="1"/>
    </xf>
    <xf numFmtId="14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4" fontId="4" fillId="2" borderId="7" xfId="0" applyNumberFormat="1" applyFont="1" applyFill="1" applyBorder="1" applyAlignment="1" applyProtection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14" fontId="4" fillId="5" borderId="5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4" fontId="4" fillId="4" borderId="5" xfId="0" applyNumberFormat="1" applyFont="1" applyFill="1" applyBorder="1" applyAlignment="1">
      <alignment horizontal="center" vertical="center" wrapText="1"/>
    </xf>
    <xf numFmtId="14" fontId="4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5" xfId="0" applyNumberFormat="1" applyFont="1" applyFill="1" applyBorder="1" applyAlignment="1" applyProtection="1">
      <alignment horizontal="center" vertical="center" textRotation="90" wrapText="1"/>
      <protection locked="0"/>
    </xf>
    <xf numFmtId="0" fontId="4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4" fillId="6" borderId="6" xfId="0" applyFont="1" applyFill="1" applyBorder="1" applyAlignment="1" applyProtection="1">
      <alignment horizontal="center" vertical="center" wrapText="1"/>
    </xf>
    <xf numFmtId="0" fontId="4" fillId="6" borderId="5" xfId="0" applyFont="1" applyFill="1" applyBorder="1" applyAlignment="1" applyProtection="1">
      <alignment horizontal="center" vertical="center"/>
    </xf>
    <xf numFmtId="0" fontId="4" fillId="6" borderId="5" xfId="0" applyFont="1" applyFill="1" applyBorder="1" applyAlignment="1" applyProtection="1">
      <alignment horizontal="center" vertical="center" wrapText="1"/>
    </xf>
    <xf numFmtId="14" fontId="1" fillId="6" borderId="5" xfId="0" applyNumberFormat="1" applyFont="1" applyFill="1" applyBorder="1" applyAlignment="1" applyProtection="1">
      <alignment horizontal="center" vertical="center"/>
      <protection locked="0"/>
    </xf>
    <xf numFmtId="3" fontId="1" fillId="6" borderId="7" xfId="0" applyNumberFormat="1" applyFont="1" applyFill="1" applyBorder="1" applyAlignment="1" applyProtection="1">
      <alignment horizontal="left" vertical="center" wrapText="1"/>
      <protection locked="0"/>
    </xf>
    <xf numFmtId="0" fontId="1" fillId="7" borderId="5" xfId="0" applyNumberFormat="1" applyFont="1" applyFill="1" applyBorder="1" applyAlignment="1">
      <alignment horizontal="center" vertical="center" wrapText="1"/>
    </xf>
    <xf numFmtId="14" fontId="1" fillId="7" borderId="5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14" fontId="1" fillId="5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2" borderId="5" xfId="0" applyNumberFormat="1" applyFont="1" applyFill="1" applyBorder="1" applyAlignment="1" applyProtection="1">
      <alignment horizontal="left" vertical="center" wrapText="1"/>
      <protection locked="0"/>
    </xf>
    <xf numFmtId="0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left" vertical="center"/>
      <protection locked="0"/>
    </xf>
    <xf numFmtId="0" fontId="4" fillId="4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14" fontId="4" fillId="8" borderId="5" xfId="0" applyNumberFormat="1" applyFont="1" applyFill="1" applyBorder="1" applyAlignment="1">
      <alignment horizontal="center" vertical="center" wrapText="1"/>
    </xf>
    <xf numFmtId="0" fontId="1" fillId="8" borderId="5" xfId="0" applyFont="1" applyFill="1" applyBorder="1" applyAlignment="1" applyProtection="1">
      <alignment horizontal="center" vertical="center" wrapText="1"/>
      <protection locked="0"/>
    </xf>
    <xf numFmtId="0" fontId="4" fillId="8" borderId="7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 applyProtection="1">
      <alignment horizontal="left" vertical="center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 applyProtection="1">
      <alignment vertical="center"/>
      <protection locked="0"/>
    </xf>
    <xf numFmtId="0" fontId="3" fillId="0" borderId="4" xfId="0" applyFont="1" applyFill="1" applyBorder="1" applyAlignment="1">
      <alignment vertical="center"/>
    </xf>
    <xf numFmtId="0" fontId="3" fillId="0" borderId="8" xfId="0" applyFont="1" applyFill="1" applyBorder="1" applyAlignment="1">
      <alignment horizontal="center" vertical="center"/>
    </xf>
    <xf numFmtId="14" fontId="3" fillId="0" borderId="4" xfId="0" applyNumberFormat="1" applyFont="1" applyFill="1" applyBorder="1" applyAlignment="1" applyProtection="1">
      <alignment vertical="center"/>
      <protection locked="0"/>
    </xf>
    <xf numFmtId="0" fontId="3" fillId="0" borderId="9" xfId="0" applyFont="1" applyFill="1" applyBorder="1" applyAlignment="1">
      <alignment vertical="center"/>
    </xf>
    <xf numFmtId="14" fontId="3" fillId="0" borderId="4" xfId="0" applyNumberFormat="1" applyFont="1" applyFill="1" applyBorder="1" applyAlignment="1">
      <alignment vertical="center"/>
    </xf>
    <xf numFmtId="14" fontId="3" fillId="0" borderId="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/>
    </xf>
    <xf numFmtId="14" fontId="3" fillId="0" borderId="4" xfId="0" applyNumberFormat="1" applyFont="1" applyFill="1" applyBorder="1" applyAlignment="1" applyProtection="1">
      <alignment horizontal="center" vertical="center"/>
      <protection locked="0"/>
    </xf>
    <xf numFmtId="0" fontId="3" fillId="0" borderId="9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vertical="center"/>
      <protection locked="0"/>
    </xf>
    <xf numFmtId="0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 applyAlignment="1" applyProtection="1">
      <alignment vertical="center"/>
      <protection locked="0"/>
    </xf>
    <xf numFmtId="14" fontId="3" fillId="0" borderId="1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8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vertical="center" wrapText="1"/>
    </xf>
    <xf numFmtId="14" fontId="3" fillId="0" borderId="4" xfId="0" applyNumberFormat="1" applyFont="1" applyFill="1" applyBorder="1" applyAlignment="1" applyProtection="1">
      <alignment vertical="center" wrapText="1"/>
      <protection locked="0"/>
    </xf>
    <xf numFmtId="0" fontId="3" fillId="0" borderId="4" xfId="0" applyFont="1" applyFill="1" applyBorder="1" applyAlignment="1" applyProtection="1">
      <alignment vertical="center" wrapText="1"/>
      <protection locked="0"/>
    </xf>
    <xf numFmtId="0" fontId="3" fillId="0" borderId="9" xfId="0" applyFont="1" applyFill="1" applyBorder="1" applyAlignment="1">
      <alignment vertic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3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vertical="center" wrapText="1"/>
      <protection locked="0"/>
    </xf>
    <xf numFmtId="14" fontId="3" fillId="0" borderId="1" xfId="0" applyNumberFormat="1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14" fontId="6" fillId="0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>
      <alignment horizontal="center" vertical="center"/>
    </xf>
    <xf numFmtId="0" fontId="2" fillId="9" borderId="10" xfId="0" applyFont="1" applyFill="1" applyBorder="1" applyAlignment="1" applyProtection="1">
      <alignment horizontal="center" vertical="center"/>
      <protection locked="0"/>
    </xf>
    <xf numFmtId="0" fontId="2" fillId="10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11" xfId="0" applyFont="1" applyFill="1" applyBorder="1" applyAlignment="1" applyProtection="1">
      <alignment vertical="center"/>
      <protection locked="0"/>
    </xf>
    <xf numFmtId="0" fontId="1" fillId="2" borderId="0" xfId="0" applyFont="1" applyFill="1" applyBorder="1" applyAlignment="1" applyProtection="1">
      <alignment vertical="center"/>
      <protection locked="0"/>
    </xf>
    <xf numFmtId="0" fontId="1" fillId="2" borderId="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 applyProtection="1">
      <alignment horizontal="center" vertical="center" wrapText="1"/>
      <protection locked="0"/>
    </xf>
    <xf numFmtId="0" fontId="1" fillId="5" borderId="11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7" borderId="0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2" borderId="12" xfId="0" applyFont="1" applyFill="1" applyBorder="1" applyAlignment="1" applyProtection="1">
      <alignment horizontal="center" vertical="center"/>
      <protection locked="0"/>
    </xf>
    <xf numFmtId="0" fontId="1" fillId="6" borderId="11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b/>
        <i val="0"/>
        <color rgb="FFFFC000"/>
      </font>
      <fill>
        <patternFill patternType="none">
          <bgColor auto="1"/>
        </patternFill>
      </fill>
    </dxf>
    <dxf>
      <font>
        <b/>
        <i val="0"/>
        <color theme="9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  <fill>
        <patternFill patternType="none">
          <bgColor auto="1"/>
        </patternFill>
      </fill>
    </dxf>
    <dxf>
      <font>
        <b/>
        <i val="0"/>
        <color theme="9" tint="-0.49998474074526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8" tint="0.59996337778862885"/>
        </patternFill>
      </fill>
    </dxf>
    <dxf>
      <font>
        <b/>
        <i val="0"/>
        <color rgb="FFFFC000"/>
      </font>
      <fill>
        <patternFill patternType="none">
          <bgColor auto="1"/>
        </patternFill>
      </fill>
    </dxf>
    <dxf>
      <font>
        <b/>
        <i val="0"/>
        <color theme="9" tint="-0.499984740745262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4"/>
  <sheetViews>
    <sheetView showGridLines="0" tabSelected="1" zoomScale="90" zoomScaleNormal="90" workbookViewId="0">
      <pane ySplit="4" topLeftCell="A5" activePane="bottomLeft" state="frozen"/>
      <selection activeCell="BA1" sqref="BA1"/>
      <selection pane="bottomLeft" activeCell="BG12" sqref="BG12"/>
    </sheetView>
  </sheetViews>
  <sheetFormatPr defaultRowHeight="12.75" x14ac:dyDescent="0.25"/>
  <cols>
    <col min="1" max="1" width="30.7109375" style="50" customWidth="1"/>
    <col min="2" max="2" width="19.140625" style="56" customWidth="1"/>
    <col min="3" max="3" width="25" style="52" customWidth="1"/>
    <col min="4" max="4" width="15.28515625" style="52" bestFit="1" customWidth="1"/>
    <col min="5" max="6" width="17.5703125" style="50" bestFit="1" customWidth="1"/>
    <col min="7" max="7" width="17.85546875" style="52" bestFit="1" customWidth="1"/>
    <col min="8" max="8" width="32.5703125" style="53" customWidth="1"/>
    <col min="9" max="9" width="10.7109375" style="63" bestFit="1" customWidth="1"/>
    <col min="10" max="10" width="17.85546875" style="54" bestFit="1" customWidth="1"/>
    <col min="11" max="11" width="10" style="55" customWidth="1"/>
    <col min="12" max="12" width="12.5703125" style="56" customWidth="1"/>
    <col min="13" max="13" width="18.140625" style="57" bestFit="1" customWidth="1"/>
    <col min="14" max="14" width="8.7109375" style="56" customWidth="1"/>
    <col min="15" max="15" width="15.5703125" style="73" bestFit="1" customWidth="1"/>
    <col min="16" max="16" width="11.42578125" style="76" bestFit="1" customWidth="1"/>
    <col min="17" max="17" width="10.42578125" style="74" customWidth="1"/>
    <col min="18" max="18" width="20.5703125" style="75" customWidth="1"/>
    <col min="19" max="19" width="15.5703125" style="73" bestFit="1" customWidth="1"/>
    <col min="20" max="20" width="11.42578125" style="76" bestFit="1" customWidth="1"/>
    <col min="21" max="21" width="10.42578125" style="74" customWidth="1"/>
    <col min="22" max="22" width="20.5703125" style="75" customWidth="1"/>
    <col min="23" max="23" width="15.5703125" style="73" bestFit="1" customWidth="1"/>
    <col min="24" max="24" width="11.42578125" style="76" bestFit="1" customWidth="1"/>
    <col min="25" max="25" width="10.42578125" style="74" customWidth="1"/>
    <col min="26" max="26" width="20.5703125" style="75" customWidth="1"/>
    <col min="27" max="27" width="15.5703125" style="73" bestFit="1" customWidth="1"/>
    <col min="28" max="28" width="11.42578125" style="78" bestFit="1" customWidth="1"/>
    <col min="29" max="29" width="10.42578125" style="77" customWidth="1"/>
    <col min="30" max="30" width="21.140625" style="79" bestFit="1" customWidth="1"/>
    <col min="31" max="31" width="23" style="54" bestFit="1" customWidth="1"/>
    <col min="32" max="32" width="10.7109375" style="65" customWidth="1"/>
    <col min="33" max="33" width="10.42578125" style="53" customWidth="1"/>
    <col min="34" max="34" width="24.85546875" style="57" customWidth="1"/>
    <col min="35" max="35" width="12.5703125" style="59" customWidth="1"/>
    <col min="36" max="36" width="14.85546875" style="58" bestFit="1" customWidth="1"/>
    <col min="37" max="37" width="9.85546875" style="53" bestFit="1" customWidth="1"/>
    <col min="38" max="38" width="8.42578125" style="53" bestFit="1" customWidth="1"/>
    <col min="39" max="39" width="9.85546875" style="53" bestFit="1" customWidth="1"/>
    <col min="40" max="40" width="8.42578125" style="53" bestFit="1" customWidth="1"/>
    <col min="41" max="41" width="9.85546875" style="53" bestFit="1" customWidth="1"/>
    <col min="42" max="42" width="8.42578125" style="53" bestFit="1" customWidth="1"/>
    <col min="43" max="43" width="9.85546875" style="53" bestFit="1" customWidth="1"/>
    <col min="44" max="44" width="8.42578125" style="53" bestFit="1" customWidth="1"/>
    <col min="45" max="45" width="9.85546875" style="53" bestFit="1" customWidth="1"/>
    <col min="46" max="46" width="8.42578125" style="53" bestFit="1" customWidth="1"/>
    <col min="47" max="47" width="9.85546875" style="53" bestFit="1" customWidth="1"/>
    <col min="48" max="48" width="8.42578125" style="53" bestFit="1" customWidth="1"/>
    <col min="49" max="49" width="22.7109375" style="52" bestFit="1" customWidth="1"/>
    <col min="50" max="50" width="13.42578125" style="66" bestFit="1" customWidth="1"/>
    <col min="51" max="51" width="12.5703125" style="63" bestFit="1" customWidth="1"/>
    <col min="52" max="52" width="16.85546875" style="63" bestFit="1" customWidth="1"/>
    <col min="53" max="53" width="12" style="63" bestFit="1" customWidth="1"/>
    <col min="54" max="54" width="10.42578125" style="60" bestFit="1" customWidth="1"/>
    <col min="55" max="55" width="16.28515625" style="61" bestFit="1" customWidth="1"/>
    <col min="56" max="58" width="19.85546875" style="63" bestFit="1" customWidth="1"/>
    <col min="59" max="59" width="75.85546875" style="64" bestFit="1" customWidth="1"/>
    <col min="60" max="16384" width="9.140625" style="63"/>
  </cols>
  <sheetData>
    <row r="1" spans="1:59" s="41" customFormat="1" x14ac:dyDescent="0.25">
      <c r="A1" s="37"/>
      <c r="B1" s="38"/>
      <c r="C1" s="39"/>
      <c r="D1" s="39"/>
      <c r="E1" s="37"/>
      <c r="F1" s="37"/>
      <c r="G1" s="39"/>
      <c r="H1" s="40"/>
      <c r="J1" s="42"/>
      <c r="K1" s="43"/>
      <c r="L1" s="38"/>
      <c r="M1" s="44"/>
      <c r="N1" s="38"/>
      <c r="O1" s="67"/>
      <c r="P1" s="72"/>
      <c r="Q1" s="69"/>
      <c r="R1" s="49"/>
      <c r="S1" s="67"/>
      <c r="T1" s="72"/>
      <c r="U1" s="69"/>
      <c r="V1" s="49"/>
      <c r="W1" s="67"/>
      <c r="X1" s="72"/>
      <c r="Y1" s="69"/>
      <c r="Z1" s="49"/>
      <c r="AA1" s="67"/>
      <c r="AB1" s="68"/>
      <c r="AC1" s="70"/>
      <c r="AD1" s="71"/>
      <c r="AE1" s="42"/>
      <c r="AF1" s="45"/>
      <c r="AG1" s="40"/>
      <c r="AH1" s="44"/>
      <c r="AI1" s="46"/>
      <c r="AJ1" s="39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39"/>
      <c r="AX1" s="47"/>
      <c r="BB1" s="48"/>
      <c r="BC1" s="40"/>
      <c r="BG1" s="87"/>
    </row>
    <row r="2" spans="1:59" s="86" customFormat="1" ht="38.25" x14ac:dyDescent="0.25">
      <c r="A2" s="84" t="s">
        <v>90</v>
      </c>
      <c r="B2" s="84" t="s">
        <v>90</v>
      </c>
      <c r="C2" s="85" t="s">
        <v>91</v>
      </c>
      <c r="D2" s="85" t="s">
        <v>92</v>
      </c>
      <c r="E2" s="84" t="s">
        <v>90</v>
      </c>
      <c r="F2" s="85" t="s">
        <v>94</v>
      </c>
      <c r="G2" s="85" t="s">
        <v>95</v>
      </c>
      <c r="H2" s="85" t="s">
        <v>92</v>
      </c>
      <c r="I2" s="85" t="s">
        <v>91</v>
      </c>
      <c r="J2" s="85" t="s">
        <v>95</v>
      </c>
      <c r="K2" s="84" t="s">
        <v>90</v>
      </c>
      <c r="L2" s="84" t="s">
        <v>90</v>
      </c>
      <c r="M2" s="85" t="s">
        <v>96</v>
      </c>
      <c r="N2" s="84" t="s">
        <v>90</v>
      </c>
      <c r="O2" s="85" t="s">
        <v>101</v>
      </c>
      <c r="P2" s="85" t="s">
        <v>98</v>
      </c>
      <c r="Q2" s="84" t="s">
        <v>90</v>
      </c>
      <c r="R2" s="85" t="s">
        <v>99</v>
      </c>
      <c r="S2" s="85" t="s">
        <v>102</v>
      </c>
      <c r="T2" s="85" t="s">
        <v>98</v>
      </c>
      <c r="U2" s="84" t="s">
        <v>90</v>
      </c>
      <c r="V2" s="85" t="s">
        <v>99</v>
      </c>
      <c r="W2" s="85" t="s">
        <v>97</v>
      </c>
      <c r="X2" s="85" t="s">
        <v>98</v>
      </c>
      <c r="Y2" s="84" t="s">
        <v>90</v>
      </c>
      <c r="Z2" s="85" t="s">
        <v>99</v>
      </c>
      <c r="AA2" s="85" t="s">
        <v>100</v>
      </c>
      <c r="AB2" s="85" t="s">
        <v>98</v>
      </c>
      <c r="AC2" s="84" t="s">
        <v>90</v>
      </c>
      <c r="AD2" s="92" t="s">
        <v>99</v>
      </c>
      <c r="AE2" s="85" t="s">
        <v>104</v>
      </c>
      <c r="AF2" s="84" t="s">
        <v>90</v>
      </c>
      <c r="AG2" s="84" t="s">
        <v>90</v>
      </c>
      <c r="AH2" s="92" t="s">
        <v>99</v>
      </c>
      <c r="AI2" s="85" t="s">
        <v>105</v>
      </c>
      <c r="AJ2" s="85" t="s">
        <v>105</v>
      </c>
      <c r="AK2" s="84" t="s">
        <v>90</v>
      </c>
      <c r="AL2" s="84" t="s">
        <v>90</v>
      </c>
      <c r="AM2" s="84" t="s">
        <v>90</v>
      </c>
      <c r="AN2" s="84" t="s">
        <v>90</v>
      </c>
      <c r="AO2" s="84" t="s">
        <v>90</v>
      </c>
      <c r="AP2" s="84" t="s">
        <v>90</v>
      </c>
      <c r="AQ2" s="84" t="s">
        <v>90</v>
      </c>
      <c r="AR2" s="84" t="s">
        <v>90</v>
      </c>
      <c r="AS2" s="84" t="s">
        <v>90</v>
      </c>
      <c r="AT2" s="84" t="s">
        <v>90</v>
      </c>
      <c r="AU2" s="84" t="s">
        <v>90</v>
      </c>
      <c r="AV2" s="84" t="s">
        <v>90</v>
      </c>
      <c r="AW2" s="93" t="s">
        <v>106</v>
      </c>
      <c r="AX2" s="85" t="s">
        <v>107</v>
      </c>
      <c r="AY2" s="85" t="s">
        <v>107</v>
      </c>
      <c r="AZ2" s="85" t="s">
        <v>107</v>
      </c>
      <c r="BA2" s="85" t="s">
        <v>107</v>
      </c>
      <c r="BB2" s="84" t="s">
        <v>90</v>
      </c>
      <c r="BC2" s="84" t="s">
        <v>90</v>
      </c>
      <c r="BD2" s="85" t="s">
        <v>108</v>
      </c>
      <c r="BE2" s="85" t="s">
        <v>108</v>
      </c>
      <c r="BF2" s="85" t="s">
        <v>108</v>
      </c>
      <c r="BG2" s="84" t="s">
        <v>90</v>
      </c>
    </row>
    <row r="3" spans="1:59" s="25" customFormat="1" ht="15" customHeight="1" x14ac:dyDescent="0.25">
      <c r="A3" s="81"/>
      <c r="B3" s="82"/>
      <c r="C3" s="83"/>
      <c r="D3" s="83"/>
      <c r="E3" s="81"/>
      <c r="F3" s="81"/>
      <c r="G3" s="83"/>
      <c r="H3" s="88"/>
      <c r="I3" s="89"/>
      <c r="J3" s="90" t="s">
        <v>22</v>
      </c>
      <c r="K3" s="88"/>
      <c r="L3" s="88"/>
      <c r="M3" s="91"/>
      <c r="N3" s="82"/>
      <c r="O3" s="94" t="s">
        <v>1</v>
      </c>
      <c r="P3" s="95"/>
      <c r="Q3" s="95"/>
      <c r="R3" s="96"/>
      <c r="S3" s="94" t="s">
        <v>1</v>
      </c>
      <c r="T3" s="95"/>
      <c r="U3" s="95"/>
      <c r="V3" s="96"/>
      <c r="W3" s="94" t="s">
        <v>1</v>
      </c>
      <c r="X3" s="95"/>
      <c r="Y3" s="95"/>
      <c r="Z3" s="96"/>
      <c r="AA3" s="105" t="s">
        <v>3</v>
      </c>
      <c r="AB3" s="106"/>
      <c r="AC3" s="106"/>
      <c r="AD3" s="107"/>
      <c r="AE3" s="108" t="s">
        <v>103</v>
      </c>
      <c r="AF3" s="109"/>
      <c r="AG3" s="109"/>
      <c r="AH3" s="110"/>
      <c r="AI3" s="103" t="s">
        <v>32</v>
      </c>
      <c r="AJ3" s="104"/>
      <c r="AK3" s="98" t="s">
        <v>21</v>
      </c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100"/>
      <c r="AX3" s="101" t="s">
        <v>29</v>
      </c>
      <c r="AY3" s="102"/>
      <c r="AZ3" s="102"/>
      <c r="BA3" s="102"/>
      <c r="BB3" s="102"/>
      <c r="BC3" s="102"/>
      <c r="BD3" s="97" t="s">
        <v>86</v>
      </c>
      <c r="BE3" s="97"/>
      <c r="BF3" s="97"/>
      <c r="BG3" s="29"/>
    </row>
    <row r="4" spans="1:59" s="24" customFormat="1" ht="28.5" x14ac:dyDescent="0.25">
      <c r="A4" s="28" t="s">
        <v>5</v>
      </c>
      <c r="B4" s="14" t="s">
        <v>34</v>
      </c>
      <c r="C4" s="1" t="s">
        <v>6</v>
      </c>
      <c r="D4" s="1" t="s">
        <v>7</v>
      </c>
      <c r="E4" s="30" t="s">
        <v>8</v>
      </c>
      <c r="F4" s="30" t="s">
        <v>93</v>
      </c>
      <c r="G4" s="3" t="s">
        <v>9</v>
      </c>
      <c r="H4" s="2" t="s">
        <v>10</v>
      </c>
      <c r="I4" s="4" t="s">
        <v>4</v>
      </c>
      <c r="J4" s="5" t="s">
        <v>11</v>
      </c>
      <c r="K4" s="6" t="s">
        <v>12</v>
      </c>
      <c r="L4" s="6" t="s">
        <v>14</v>
      </c>
      <c r="M4" s="7" t="s">
        <v>13</v>
      </c>
      <c r="N4" s="6" t="s">
        <v>87</v>
      </c>
      <c r="O4" s="8" t="s">
        <v>0</v>
      </c>
      <c r="P4" s="9" t="s">
        <v>44</v>
      </c>
      <c r="Q4" s="26" t="s">
        <v>2</v>
      </c>
      <c r="R4" s="32" t="s">
        <v>33</v>
      </c>
      <c r="S4" s="8" t="s">
        <v>0</v>
      </c>
      <c r="T4" s="9" t="s">
        <v>44</v>
      </c>
      <c r="U4" s="26" t="s">
        <v>2</v>
      </c>
      <c r="V4" s="32" t="s">
        <v>33</v>
      </c>
      <c r="W4" s="8" t="s">
        <v>0</v>
      </c>
      <c r="X4" s="9" t="s">
        <v>44</v>
      </c>
      <c r="Y4" s="26" t="s">
        <v>2</v>
      </c>
      <c r="Z4" s="32" t="s">
        <v>33</v>
      </c>
      <c r="AA4" s="10" t="s">
        <v>0</v>
      </c>
      <c r="AB4" s="11" t="s">
        <v>44</v>
      </c>
      <c r="AC4" s="27" t="s">
        <v>2</v>
      </c>
      <c r="AD4" s="31" t="s">
        <v>33</v>
      </c>
      <c r="AE4" s="33" t="s">
        <v>0</v>
      </c>
      <c r="AF4" s="34" t="s">
        <v>44</v>
      </c>
      <c r="AG4" s="35" t="s">
        <v>2</v>
      </c>
      <c r="AH4" s="36" t="s">
        <v>33</v>
      </c>
      <c r="AI4" s="12" t="s">
        <v>30</v>
      </c>
      <c r="AJ4" s="13" t="s">
        <v>31</v>
      </c>
      <c r="AK4" s="14" t="s">
        <v>15</v>
      </c>
      <c r="AL4" s="15" t="s">
        <v>16</v>
      </c>
      <c r="AM4" s="14" t="s">
        <v>17</v>
      </c>
      <c r="AN4" s="15" t="s">
        <v>18</v>
      </c>
      <c r="AO4" s="14" t="s">
        <v>19</v>
      </c>
      <c r="AP4" s="15" t="s">
        <v>20</v>
      </c>
      <c r="AQ4" s="14" t="s">
        <v>77</v>
      </c>
      <c r="AR4" s="15" t="s">
        <v>78</v>
      </c>
      <c r="AS4" s="14" t="s">
        <v>79</v>
      </c>
      <c r="AT4" s="15" t="s">
        <v>80</v>
      </c>
      <c r="AU4" s="14" t="s">
        <v>81</v>
      </c>
      <c r="AV4" s="15" t="s">
        <v>82</v>
      </c>
      <c r="AW4" s="16" t="s">
        <v>21</v>
      </c>
      <c r="AX4" s="17" t="s">
        <v>23</v>
      </c>
      <c r="AY4" s="18" t="s">
        <v>24</v>
      </c>
      <c r="AZ4" s="19" t="s">
        <v>25</v>
      </c>
      <c r="BA4" s="19" t="s">
        <v>26</v>
      </c>
      <c r="BB4" s="20" t="s">
        <v>27</v>
      </c>
      <c r="BC4" s="21" t="s">
        <v>28</v>
      </c>
      <c r="BD4" s="22" t="s">
        <v>83</v>
      </c>
      <c r="BE4" s="23" t="s">
        <v>84</v>
      </c>
      <c r="BF4" s="23" t="s">
        <v>85</v>
      </c>
      <c r="BG4" s="29" t="s">
        <v>88</v>
      </c>
    </row>
    <row r="5" spans="1:59" x14ac:dyDescent="0.25">
      <c r="A5" s="50" t="s">
        <v>41</v>
      </c>
      <c r="B5" s="51" t="s">
        <v>35</v>
      </c>
      <c r="C5" s="52" t="s">
        <v>60</v>
      </c>
      <c r="D5" s="52">
        <v>4580</v>
      </c>
      <c r="E5" s="50" t="s">
        <v>45</v>
      </c>
      <c r="F5" s="50" t="s">
        <v>45</v>
      </c>
      <c r="G5" s="52" t="s">
        <v>37</v>
      </c>
      <c r="H5" s="53" t="s">
        <v>65</v>
      </c>
      <c r="I5" s="52">
        <v>5</v>
      </c>
      <c r="J5" s="54" t="s">
        <v>110</v>
      </c>
      <c r="K5" s="55">
        <v>42622</v>
      </c>
      <c r="L5" s="56" t="s">
        <v>37</v>
      </c>
      <c r="M5" s="57" t="b">
        <f t="shared" ref="M5:M34" si="0">IF(L5="","",(L5=G5))</f>
        <v>1</v>
      </c>
      <c r="O5" s="73">
        <v>0</v>
      </c>
      <c r="P5" s="80">
        <v>42786</v>
      </c>
      <c r="Q5" s="74" t="s">
        <v>89</v>
      </c>
      <c r="R5" s="75" t="str">
        <f>IF(AB5="","",IF(AB5-O5&gt;=0,"COBERTO","PARCIAL"))</f>
        <v/>
      </c>
      <c r="S5" s="73">
        <v>0</v>
      </c>
      <c r="T5" s="80">
        <v>42786</v>
      </c>
      <c r="U5" s="74" t="s">
        <v>89</v>
      </c>
      <c r="V5" s="75" t="str">
        <f>IF(AF5="","",IF(AF5-S5&gt;=0,"COBERTO","PARCIAL"))</f>
        <v/>
      </c>
      <c r="W5" s="73">
        <v>1</v>
      </c>
      <c r="X5" s="80">
        <v>42786</v>
      </c>
      <c r="Y5" s="74" t="s">
        <v>89</v>
      </c>
      <c r="Z5" s="75" t="str">
        <f>IF(AJ5="","",IF(AJ5-W5&gt;=0,"COBERTO","PARCIAL"))</f>
        <v>COBERTO</v>
      </c>
      <c r="AA5" s="73">
        <v>1</v>
      </c>
      <c r="AB5" s="76" t="str">
        <f>IFERROR(VLOOKUP(A5,#REF!,3,0),"")</f>
        <v/>
      </c>
      <c r="AC5" s="77" t="s">
        <v>89</v>
      </c>
      <c r="AD5" s="75" t="str">
        <f t="shared" ref="AD5:AD34" si="1">IF(AJ5="","",IF((AJ5-W5)&gt;=AA5,"COBERTO","PARCIAL"))</f>
        <v>PARCIAL</v>
      </c>
      <c r="AE5" s="54">
        <f t="shared" ref="AE5:AE34" si="2">IF((I5-W5-AA5)&lt;0,0,(I5-W5-AA5))</f>
        <v>3</v>
      </c>
      <c r="AF5" s="59" t="str">
        <f>IFERROR(VLOOKUP(F5,#REF!,3,0),"")</f>
        <v/>
      </c>
      <c r="AH5" s="58" t="str">
        <f>IF(AJ5="","",IF((AJ5-AA5-W5)&gt;=AE5,"COBERTO","PARCIAL"))</f>
        <v>PARCIAL</v>
      </c>
      <c r="AI5" s="59">
        <v>42698</v>
      </c>
      <c r="AJ5" s="58">
        <v>1</v>
      </c>
      <c r="AK5" s="56">
        <v>394</v>
      </c>
      <c r="AL5" s="56">
        <v>3</v>
      </c>
      <c r="AM5" s="56">
        <v>1788</v>
      </c>
      <c r="AN5" s="56">
        <v>2</v>
      </c>
      <c r="AO5" s="56"/>
      <c r="AP5" s="56"/>
      <c r="AQ5" s="56"/>
      <c r="AR5" s="56"/>
      <c r="AS5" s="56"/>
      <c r="AT5" s="56"/>
      <c r="AU5" s="56"/>
      <c r="AV5" s="56"/>
      <c r="AW5" s="52" t="str">
        <f t="shared" ref="AW5:AW34" si="3">IF(B5="hardware","",IFERROR(IF((I5-AL5-AN5-AP5)&gt;0,"Emitir","OK"),"Emitir"))</f>
        <v>OK</v>
      </c>
      <c r="AX5" s="54"/>
      <c r="AY5" s="52"/>
      <c r="AZ5" s="52"/>
      <c r="BA5" s="52"/>
      <c r="BC5" s="61" t="s">
        <v>39</v>
      </c>
      <c r="BD5" s="62" t="s">
        <v>109</v>
      </c>
    </row>
    <row r="6" spans="1:59" x14ac:dyDescent="0.25">
      <c r="A6" s="50" t="s">
        <v>41</v>
      </c>
      <c r="B6" s="51" t="s">
        <v>35</v>
      </c>
      <c r="C6" s="52" t="s">
        <v>61</v>
      </c>
      <c r="D6" s="52">
        <v>4580</v>
      </c>
      <c r="E6" s="50" t="s">
        <v>45</v>
      </c>
      <c r="F6" s="50" t="s">
        <v>45</v>
      </c>
      <c r="G6" s="52" t="s">
        <v>37</v>
      </c>
      <c r="H6" s="53" t="s">
        <v>65</v>
      </c>
      <c r="I6" s="52">
        <v>1</v>
      </c>
      <c r="J6" s="54" t="s">
        <v>110</v>
      </c>
      <c r="K6" s="55">
        <v>42622</v>
      </c>
      <c r="L6" s="56" t="s">
        <v>37</v>
      </c>
      <c r="M6" s="57" t="b">
        <f t="shared" si="0"/>
        <v>1</v>
      </c>
      <c r="O6" s="73">
        <v>0</v>
      </c>
      <c r="P6" s="80">
        <v>42786</v>
      </c>
      <c r="R6" s="75" t="str">
        <f t="shared" ref="R6:R34" si="4">IF(AB6="","",IF(AB6-O6&gt;=0,"COBERTO","PARCIAL"))</f>
        <v/>
      </c>
      <c r="S6" s="73">
        <v>0</v>
      </c>
      <c r="T6" s="80">
        <v>42786</v>
      </c>
      <c r="V6" s="75" t="str">
        <f t="shared" ref="V6:V34" si="5">IF(AF6="","",IF(AF6-S6&gt;=0,"COBERTO","PARCIAL"))</f>
        <v/>
      </c>
      <c r="W6" s="73">
        <v>1</v>
      </c>
      <c r="X6" s="80">
        <v>42786</v>
      </c>
      <c r="Z6" s="75" t="str">
        <f t="shared" ref="Z6:Z34" si="6">IF(AJ6="","",IF(AJ6-W6&gt;=0,"COBERTO","PARCIAL"))</f>
        <v/>
      </c>
      <c r="AA6" s="73">
        <v>1</v>
      </c>
      <c r="AB6" s="76" t="str">
        <f>IFERROR(VLOOKUP(A6,#REF!,3,0),"")</f>
        <v/>
      </c>
      <c r="AD6" s="75" t="str">
        <f t="shared" si="1"/>
        <v/>
      </c>
      <c r="AE6" s="54">
        <f t="shared" si="2"/>
        <v>0</v>
      </c>
      <c r="AF6" s="59" t="str">
        <f>IFERROR(VLOOKUP(F6,#REF!,3,0),"")</f>
        <v/>
      </c>
      <c r="AH6" s="58" t="str">
        <f t="shared" ref="AH6:AH34" si="7">IF(AJ6="","",IF((AJ6-AA6-W6)&gt;=AE6,"COBERTO","PARCIAL"))</f>
        <v/>
      </c>
      <c r="AK6" s="56">
        <v>367</v>
      </c>
      <c r="AL6" s="56">
        <v>1</v>
      </c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2" t="str">
        <f t="shared" si="3"/>
        <v>OK</v>
      </c>
      <c r="AX6" s="54"/>
      <c r="AY6" s="52"/>
      <c r="AZ6" s="52"/>
      <c r="BA6" s="52"/>
      <c r="BC6" s="61" t="s">
        <v>39</v>
      </c>
      <c r="BD6" s="62" t="s">
        <v>109</v>
      </c>
    </row>
    <row r="7" spans="1:59" x14ac:dyDescent="0.25">
      <c r="A7" s="50" t="s">
        <v>41</v>
      </c>
      <c r="B7" s="51" t="s">
        <v>35</v>
      </c>
      <c r="C7" s="52" t="s">
        <v>60</v>
      </c>
      <c r="D7" s="52">
        <v>7089</v>
      </c>
      <c r="E7" s="50" t="s">
        <v>46</v>
      </c>
      <c r="F7" s="50" t="s">
        <v>46</v>
      </c>
      <c r="G7" s="52" t="s">
        <v>38</v>
      </c>
      <c r="H7" s="53" t="s">
        <v>66</v>
      </c>
      <c r="I7" s="52">
        <v>4</v>
      </c>
      <c r="J7" s="54" t="s">
        <v>111</v>
      </c>
      <c r="K7" s="55">
        <v>42647</v>
      </c>
      <c r="L7" s="56" t="s">
        <v>38</v>
      </c>
      <c r="M7" s="57" t="b">
        <f t="shared" si="0"/>
        <v>1</v>
      </c>
      <c r="O7" s="73">
        <v>0</v>
      </c>
      <c r="P7" s="80">
        <v>42786</v>
      </c>
      <c r="Q7" s="74">
        <v>42724</v>
      </c>
      <c r="R7" s="75" t="str">
        <f t="shared" si="4"/>
        <v/>
      </c>
      <c r="S7" s="73">
        <v>0</v>
      </c>
      <c r="T7" s="80">
        <v>42786</v>
      </c>
      <c r="U7" s="74">
        <v>42724</v>
      </c>
      <c r="V7" s="75" t="str">
        <f t="shared" si="5"/>
        <v/>
      </c>
      <c r="W7" s="73">
        <v>2</v>
      </c>
      <c r="X7" s="80">
        <v>42786</v>
      </c>
      <c r="Y7" s="74">
        <v>42724</v>
      </c>
      <c r="Z7" s="75" t="str">
        <f t="shared" si="6"/>
        <v>COBERTO</v>
      </c>
      <c r="AA7" s="73">
        <v>2</v>
      </c>
      <c r="AB7" s="76" t="str">
        <f>IFERROR(VLOOKUP(A7,#REF!,3,0),"")</f>
        <v/>
      </c>
      <c r="AD7" s="75" t="str">
        <f t="shared" si="1"/>
        <v>COBERTO</v>
      </c>
      <c r="AE7" s="54">
        <f t="shared" si="2"/>
        <v>0</v>
      </c>
      <c r="AF7" s="59" t="str">
        <f>IFERROR(VLOOKUP(F7,#REF!,3,0),"")</f>
        <v/>
      </c>
      <c r="AH7" s="58" t="str">
        <f t="shared" si="7"/>
        <v>COBERTO</v>
      </c>
      <c r="AI7" s="59">
        <v>42724</v>
      </c>
      <c r="AJ7" s="58">
        <v>4</v>
      </c>
      <c r="AK7" s="56">
        <v>1138</v>
      </c>
      <c r="AL7" s="56">
        <v>4</v>
      </c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2" t="str">
        <f t="shared" si="3"/>
        <v>OK</v>
      </c>
      <c r="AX7" s="54"/>
      <c r="AY7" s="52"/>
      <c r="AZ7" s="52"/>
      <c r="BA7" s="52"/>
      <c r="BC7" s="61" t="s">
        <v>39</v>
      </c>
      <c r="BD7" s="62" t="s">
        <v>109</v>
      </c>
    </row>
    <row r="8" spans="1:59" x14ac:dyDescent="0.25">
      <c r="A8" s="50" t="s">
        <v>41</v>
      </c>
      <c r="B8" s="51" t="s">
        <v>35</v>
      </c>
      <c r="C8" s="52" t="s">
        <v>61</v>
      </c>
      <c r="D8" s="52">
        <v>7089</v>
      </c>
      <c r="E8" s="50" t="s">
        <v>46</v>
      </c>
      <c r="F8" s="50" t="s">
        <v>46</v>
      </c>
      <c r="G8" s="52" t="s">
        <v>38</v>
      </c>
      <c r="H8" s="53" t="s">
        <v>66</v>
      </c>
      <c r="I8" s="52">
        <v>2</v>
      </c>
      <c r="J8" s="54" t="s">
        <v>111</v>
      </c>
      <c r="K8" s="55" t="s">
        <v>76</v>
      </c>
      <c r="L8" s="56" t="s">
        <v>38</v>
      </c>
      <c r="M8" s="57" t="b">
        <f t="shared" si="0"/>
        <v>1</v>
      </c>
      <c r="O8" s="73">
        <v>0</v>
      </c>
      <c r="P8" s="80">
        <v>42786</v>
      </c>
      <c r="Q8" s="74" t="s">
        <v>89</v>
      </c>
      <c r="R8" s="75" t="str">
        <f t="shared" si="4"/>
        <v/>
      </c>
      <c r="S8" s="73">
        <v>0</v>
      </c>
      <c r="T8" s="80">
        <v>42786</v>
      </c>
      <c r="U8" s="74" t="s">
        <v>89</v>
      </c>
      <c r="V8" s="75" t="str">
        <f t="shared" si="5"/>
        <v/>
      </c>
      <c r="W8" s="73">
        <v>2</v>
      </c>
      <c r="X8" s="80">
        <v>42786</v>
      </c>
      <c r="Y8" s="74" t="s">
        <v>89</v>
      </c>
      <c r="Z8" s="75" t="str">
        <f t="shared" si="6"/>
        <v/>
      </c>
      <c r="AA8" s="73">
        <v>2</v>
      </c>
      <c r="AB8" s="76" t="str">
        <f>IFERROR(VLOOKUP(A8,#REF!,3,0),"")</f>
        <v/>
      </c>
      <c r="AC8" s="77" t="s">
        <v>89</v>
      </c>
      <c r="AD8" s="75" t="str">
        <f t="shared" si="1"/>
        <v/>
      </c>
      <c r="AE8" s="54">
        <f t="shared" si="2"/>
        <v>0</v>
      </c>
      <c r="AF8" s="59" t="str">
        <f>IFERROR(VLOOKUP(F8,#REF!,3,0),"")</f>
        <v/>
      </c>
      <c r="AH8" s="58" t="str">
        <f t="shared" si="7"/>
        <v/>
      </c>
      <c r="AK8" s="56">
        <v>1139</v>
      </c>
      <c r="AL8" s="56">
        <v>2</v>
      </c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2" t="str">
        <f t="shared" si="3"/>
        <v>OK</v>
      </c>
      <c r="AX8" s="54"/>
      <c r="AY8" s="52"/>
      <c r="AZ8" s="52"/>
      <c r="BA8" s="52"/>
      <c r="BC8" s="61" t="s">
        <v>39</v>
      </c>
      <c r="BD8" s="62" t="s">
        <v>109</v>
      </c>
    </row>
    <row r="9" spans="1:59" x14ac:dyDescent="0.25">
      <c r="A9" s="50" t="s">
        <v>41</v>
      </c>
      <c r="B9" s="51" t="s">
        <v>35</v>
      </c>
      <c r="C9" s="52" t="s">
        <v>60</v>
      </c>
      <c r="D9" s="52">
        <v>6373</v>
      </c>
      <c r="E9" s="50" t="s">
        <v>47</v>
      </c>
      <c r="F9" s="50" t="s">
        <v>47</v>
      </c>
      <c r="G9" s="52" t="s">
        <v>38</v>
      </c>
      <c r="H9" s="53" t="s">
        <v>67</v>
      </c>
      <c r="I9" s="52">
        <v>1</v>
      </c>
      <c r="J9" s="54" t="s">
        <v>112</v>
      </c>
      <c r="K9" s="55">
        <v>42622</v>
      </c>
      <c r="L9" s="56" t="s">
        <v>38</v>
      </c>
      <c r="M9" s="57" t="b">
        <f t="shared" si="0"/>
        <v>1</v>
      </c>
      <c r="O9" s="73">
        <v>0</v>
      </c>
      <c r="P9" s="80">
        <v>42786</v>
      </c>
      <c r="Q9" s="74">
        <v>42702</v>
      </c>
      <c r="R9" s="75" t="str">
        <f t="shared" si="4"/>
        <v/>
      </c>
      <c r="S9" s="73">
        <v>0</v>
      </c>
      <c r="T9" s="80">
        <v>42786</v>
      </c>
      <c r="U9" s="74">
        <v>42702</v>
      </c>
      <c r="V9" s="75" t="str">
        <f t="shared" si="5"/>
        <v/>
      </c>
      <c r="W9" s="73">
        <v>1</v>
      </c>
      <c r="X9" s="80">
        <v>42786</v>
      </c>
      <c r="Y9" s="74">
        <v>42702</v>
      </c>
      <c r="Z9" s="75" t="str">
        <f t="shared" si="6"/>
        <v>COBERTO</v>
      </c>
      <c r="AA9" s="73">
        <v>1</v>
      </c>
      <c r="AB9" s="76" t="str">
        <f>IFERROR(VLOOKUP(A9,#REF!,3,0),"")</f>
        <v/>
      </c>
      <c r="AD9" s="75" t="str">
        <f t="shared" si="1"/>
        <v>COBERTO</v>
      </c>
      <c r="AE9" s="54">
        <f t="shared" si="2"/>
        <v>0</v>
      </c>
      <c r="AF9" s="59" t="str">
        <f>IFERROR(VLOOKUP(F9,#REF!,3,0),"")</f>
        <v/>
      </c>
      <c r="AH9" s="58" t="str">
        <f t="shared" si="7"/>
        <v>COBERTO</v>
      </c>
      <c r="AI9" s="59">
        <v>42698</v>
      </c>
      <c r="AJ9" s="58">
        <v>3</v>
      </c>
      <c r="AK9" s="56">
        <v>755</v>
      </c>
      <c r="AL9" s="56">
        <v>1</v>
      </c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2" t="str">
        <f t="shared" si="3"/>
        <v>OK</v>
      </c>
      <c r="AX9" s="54"/>
      <c r="AY9" s="52"/>
      <c r="AZ9" s="52"/>
      <c r="BA9" s="52"/>
      <c r="BC9" s="61" t="s">
        <v>39</v>
      </c>
      <c r="BD9" s="62" t="s">
        <v>109</v>
      </c>
    </row>
    <row r="10" spans="1:59" x14ac:dyDescent="0.25">
      <c r="A10" s="50" t="s">
        <v>41</v>
      </c>
      <c r="B10" s="51" t="s">
        <v>35</v>
      </c>
      <c r="C10" s="52" t="s">
        <v>61</v>
      </c>
      <c r="D10" s="52">
        <v>6373</v>
      </c>
      <c r="E10" s="50" t="s">
        <v>47</v>
      </c>
      <c r="F10" s="50" t="s">
        <v>47</v>
      </c>
      <c r="G10" s="52" t="s">
        <v>38</v>
      </c>
      <c r="H10" s="53" t="s">
        <v>67</v>
      </c>
      <c r="I10" s="52">
        <v>3</v>
      </c>
      <c r="J10" s="54" t="s">
        <v>112</v>
      </c>
      <c r="K10" s="55">
        <v>42622</v>
      </c>
      <c r="L10" s="56" t="s">
        <v>38</v>
      </c>
      <c r="M10" s="57" t="b">
        <f t="shared" si="0"/>
        <v>1</v>
      </c>
      <c r="O10" s="73">
        <v>0</v>
      </c>
      <c r="P10" s="80">
        <v>42786</v>
      </c>
      <c r="Q10" s="74">
        <v>42809</v>
      </c>
      <c r="R10" s="75" t="str">
        <f t="shared" si="4"/>
        <v/>
      </c>
      <c r="S10" s="73">
        <v>0</v>
      </c>
      <c r="T10" s="80">
        <v>42786</v>
      </c>
      <c r="U10" s="74">
        <v>42809</v>
      </c>
      <c r="V10" s="75" t="str">
        <f t="shared" si="5"/>
        <v/>
      </c>
      <c r="W10" s="73">
        <v>1</v>
      </c>
      <c r="X10" s="80">
        <v>42786</v>
      </c>
      <c r="Y10" s="74">
        <v>42809</v>
      </c>
      <c r="Z10" s="75" t="str">
        <f t="shared" si="6"/>
        <v>COBERTO</v>
      </c>
      <c r="AA10" s="73">
        <v>1</v>
      </c>
      <c r="AB10" s="76" t="str">
        <f>IFERROR(VLOOKUP(A10,#REF!,3,0),"")</f>
        <v/>
      </c>
      <c r="AD10" s="75" t="str">
        <f t="shared" si="1"/>
        <v>PARCIAL</v>
      </c>
      <c r="AE10" s="54">
        <f t="shared" si="2"/>
        <v>1</v>
      </c>
      <c r="AF10" s="59" t="str">
        <f>IFERROR(VLOOKUP(F10,#REF!,3,0),"")</f>
        <v/>
      </c>
      <c r="AH10" s="58" t="str">
        <f t="shared" si="7"/>
        <v>PARCIAL</v>
      </c>
      <c r="AI10" s="59">
        <v>42731</v>
      </c>
      <c r="AJ10" s="58">
        <v>1</v>
      </c>
      <c r="AK10" s="56">
        <v>577</v>
      </c>
      <c r="AL10" s="56">
        <v>3</v>
      </c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2" t="str">
        <f t="shared" si="3"/>
        <v>OK</v>
      </c>
      <c r="AX10" s="54"/>
      <c r="AY10" s="52"/>
      <c r="AZ10" s="52"/>
      <c r="BA10" s="52"/>
      <c r="BC10" s="61" t="s">
        <v>39</v>
      </c>
      <c r="BD10" s="62" t="s">
        <v>109</v>
      </c>
    </row>
    <row r="11" spans="1:59" x14ac:dyDescent="0.25">
      <c r="A11" s="50" t="s">
        <v>41</v>
      </c>
      <c r="B11" s="51" t="s">
        <v>35</v>
      </c>
      <c r="C11" s="52" t="s">
        <v>60</v>
      </c>
      <c r="D11" s="52">
        <v>4922</v>
      </c>
      <c r="E11" s="50" t="s">
        <v>48</v>
      </c>
      <c r="F11" s="50" t="s">
        <v>48</v>
      </c>
      <c r="G11" s="52" t="s">
        <v>37</v>
      </c>
      <c r="H11" s="53" t="s">
        <v>68</v>
      </c>
      <c r="I11" s="52">
        <v>1</v>
      </c>
      <c r="J11" s="54" t="s">
        <v>110</v>
      </c>
      <c r="K11" s="55">
        <v>42622</v>
      </c>
      <c r="L11" s="56" t="s">
        <v>37</v>
      </c>
      <c r="M11" s="57" t="b">
        <f t="shared" si="0"/>
        <v>1</v>
      </c>
      <c r="O11" s="73">
        <v>0</v>
      </c>
      <c r="P11" s="80">
        <v>42786</v>
      </c>
      <c r="Q11" s="74">
        <v>42719</v>
      </c>
      <c r="R11" s="75" t="str">
        <f t="shared" si="4"/>
        <v/>
      </c>
      <c r="S11" s="73">
        <v>0</v>
      </c>
      <c r="T11" s="80">
        <v>42786</v>
      </c>
      <c r="U11" s="74">
        <v>42719</v>
      </c>
      <c r="V11" s="75" t="str">
        <f t="shared" si="5"/>
        <v/>
      </c>
      <c r="W11" s="73">
        <v>1</v>
      </c>
      <c r="X11" s="80">
        <v>42786</v>
      </c>
      <c r="Y11" s="74">
        <v>42719</v>
      </c>
      <c r="Z11" s="75" t="str">
        <f t="shared" si="6"/>
        <v>COBERTO</v>
      </c>
      <c r="AA11" s="73">
        <v>1</v>
      </c>
      <c r="AB11" s="76" t="str">
        <f>IFERROR(VLOOKUP(A11,#REF!,3,0),"")</f>
        <v/>
      </c>
      <c r="AD11" s="75" t="str">
        <f t="shared" si="1"/>
        <v>PARCIAL</v>
      </c>
      <c r="AE11" s="54">
        <f t="shared" si="2"/>
        <v>0</v>
      </c>
      <c r="AF11" s="59" t="str">
        <f>IFERROR(VLOOKUP(F11,#REF!,3,0),"")</f>
        <v/>
      </c>
      <c r="AH11" s="58" t="str">
        <f t="shared" si="7"/>
        <v>PARCIAL</v>
      </c>
      <c r="AI11" s="59">
        <v>42698</v>
      </c>
      <c r="AJ11" s="58">
        <v>1</v>
      </c>
      <c r="AK11" s="56">
        <v>396</v>
      </c>
      <c r="AL11" s="56">
        <v>1</v>
      </c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2" t="str">
        <f t="shared" si="3"/>
        <v>OK</v>
      </c>
      <c r="AX11" s="54"/>
      <c r="AY11" s="52"/>
      <c r="AZ11" s="52"/>
      <c r="BA11" s="52"/>
      <c r="BC11" s="61" t="s">
        <v>39</v>
      </c>
      <c r="BD11" s="62" t="s">
        <v>109</v>
      </c>
    </row>
    <row r="12" spans="1:59" x14ac:dyDescent="0.25">
      <c r="A12" s="50" t="s">
        <v>41</v>
      </c>
      <c r="B12" s="51" t="s">
        <v>35</v>
      </c>
      <c r="C12" s="52" t="s">
        <v>61</v>
      </c>
      <c r="D12" s="52">
        <v>4922</v>
      </c>
      <c r="E12" s="50" t="s">
        <v>48</v>
      </c>
      <c r="F12" s="50" t="s">
        <v>48</v>
      </c>
      <c r="G12" s="52" t="s">
        <v>37</v>
      </c>
      <c r="H12" s="53" t="s">
        <v>68</v>
      </c>
      <c r="I12" s="52">
        <v>3</v>
      </c>
      <c r="J12" s="54" t="s">
        <v>110</v>
      </c>
      <c r="K12" s="55">
        <v>42622</v>
      </c>
      <c r="L12" s="56" t="s">
        <v>37</v>
      </c>
      <c r="M12" s="57" t="b">
        <f t="shared" si="0"/>
        <v>1</v>
      </c>
      <c r="O12" s="73">
        <v>0</v>
      </c>
      <c r="P12" s="80">
        <v>42786</v>
      </c>
      <c r="Q12" s="74">
        <v>42730</v>
      </c>
      <c r="R12" s="75" t="str">
        <f t="shared" si="4"/>
        <v/>
      </c>
      <c r="S12" s="73">
        <v>0</v>
      </c>
      <c r="T12" s="80">
        <v>42786</v>
      </c>
      <c r="U12" s="74">
        <v>42730</v>
      </c>
      <c r="V12" s="75" t="str">
        <f t="shared" si="5"/>
        <v/>
      </c>
      <c r="W12" s="73">
        <v>1</v>
      </c>
      <c r="X12" s="80">
        <v>42786</v>
      </c>
      <c r="Y12" s="74">
        <v>42730</v>
      </c>
      <c r="Z12" s="75" t="str">
        <f t="shared" si="6"/>
        <v>COBERTO</v>
      </c>
      <c r="AA12" s="73">
        <v>1</v>
      </c>
      <c r="AB12" s="76" t="str">
        <f>IFERROR(VLOOKUP(A12,#REF!,3,0),"")</f>
        <v/>
      </c>
      <c r="AD12" s="75" t="str">
        <f t="shared" si="1"/>
        <v>COBERTO</v>
      </c>
      <c r="AE12" s="54">
        <f t="shared" si="2"/>
        <v>1</v>
      </c>
      <c r="AF12" s="59" t="str">
        <f>IFERROR(VLOOKUP(F12,#REF!,3,0),"")</f>
        <v/>
      </c>
      <c r="AH12" s="58" t="str">
        <f t="shared" si="7"/>
        <v>COBERTO</v>
      </c>
      <c r="AI12" s="59">
        <v>42730</v>
      </c>
      <c r="AJ12" s="58">
        <v>3</v>
      </c>
      <c r="AK12" s="56">
        <v>369</v>
      </c>
      <c r="AL12" s="56">
        <v>3</v>
      </c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2" t="str">
        <f t="shared" si="3"/>
        <v>OK</v>
      </c>
      <c r="AX12" s="54"/>
      <c r="AY12" s="52"/>
      <c r="AZ12" s="52"/>
      <c r="BA12" s="52"/>
      <c r="BC12" s="61" t="s">
        <v>39</v>
      </c>
      <c r="BD12" s="62" t="s">
        <v>109</v>
      </c>
    </row>
    <row r="13" spans="1:59" x14ac:dyDescent="0.25">
      <c r="A13" s="50" t="s">
        <v>43</v>
      </c>
      <c r="B13" s="51" t="s">
        <v>35</v>
      </c>
      <c r="C13" s="52" t="s">
        <v>60</v>
      </c>
      <c r="D13" s="52">
        <v>876</v>
      </c>
      <c r="E13" s="50" t="s">
        <v>49</v>
      </c>
      <c r="F13" s="50" t="s">
        <v>49</v>
      </c>
      <c r="G13" s="52" t="s">
        <v>36</v>
      </c>
      <c r="H13" s="53" t="s">
        <v>69</v>
      </c>
      <c r="I13" s="52">
        <v>6</v>
      </c>
      <c r="J13" s="54" t="s">
        <v>112</v>
      </c>
      <c r="K13" s="55">
        <v>42622</v>
      </c>
      <c r="L13" s="56" t="s">
        <v>36</v>
      </c>
      <c r="M13" s="57" t="b">
        <f t="shared" si="0"/>
        <v>1</v>
      </c>
      <c r="O13" s="73">
        <v>0</v>
      </c>
      <c r="P13" s="80">
        <v>42786</v>
      </c>
      <c r="Q13" s="74">
        <v>42678</v>
      </c>
      <c r="R13" s="75" t="str">
        <f t="shared" si="4"/>
        <v/>
      </c>
      <c r="S13" s="73">
        <v>0</v>
      </c>
      <c r="T13" s="80">
        <v>42786</v>
      </c>
      <c r="U13" s="74">
        <v>42678</v>
      </c>
      <c r="V13" s="75" t="str">
        <f t="shared" si="5"/>
        <v/>
      </c>
      <c r="W13" s="73">
        <v>2</v>
      </c>
      <c r="X13" s="80">
        <v>42786</v>
      </c>
      <c r="Y13" s="74">
        <v>42678</v>
      </c>
      <c r="Z13" s="75" t="str">
        <f t="shared" si="6"/>
        <v>COBERTO</v>
      </c>
      <c r="AA13" s="73">
        <v>2</v>
      </c>
      <c r="AB13" s="76" t="str">
        <f>IFERROR(VLOOKUP(A13,#REF!,3,0),"")</f>
        <v/>
      </c>
      <c r="AD13" s="75" t="str">
        <f t="shared" si="1"/>
        <v>COBERTO</v>
      </c>
      <c r="AE13" s="54">
        <f t="shared" si="2"/>
        <v>2</v>
      </c>
      <c r="AF13" s="59" t="str">
        <f>IFERROR(VLOOKUP(F13,#REF!,3,0),"")</f>
        <v/>
      </c>
      <c r="AH13" s="58" t="str">
        <f t="shared" si="7"/>
        <v>COBERTO</v>
      </c>
      <c r="AI13" s="59">
        <v>42678</v>
      </c>
      <c r="AJ13" s="58">
        <v>6</v>
      </c>
      <c r="AK13" s="56">
        <v>8</v>
      </c>
      <c r="AL13" s="56">
        <v>2</v>
      </c>
      <c r="AM13" s="56">
        <v>36</v>
      </c>
      <c r="AN13" s="56">
        <v>4</v>
      </c>
      <c r="AO13" s="56"/>
      <c r="AP13" s="56"/>
      <c r="AQ13" s="56"/>
      <c r="AR13" s="56"/>
      <c r="AS13" s="56"/>
      <c r="AT13" s="56"/>
      <c r="AU13" s="56"/>
      <c r="AV13" s="56"/>
      <c r="AW13" s="52" t="str">
        <f t="shared" si="3"/>
        <v>OK</v>
      </c>
      <c r="AX13" s="54"/>
      <c r="AY13" s="52"/>
      <c r="AZ13" s="52"/>
      <c r="BA13" s="52"/>
      <c r="BC13" s="61" t="s">
        <v>39</v>
      </c>
      <c r="BD13" s="62" t="s">
        <v>109</v>
      </c>
    </row>
    <row r="14" spans="1:59" x14ac:dyDescent="0.25">
      <c r="A14" s="50" t="s">
        <v>43</v>
      </c>
      <c r="B14" s="51" t="s">
        <v>35</v>
      </c>
      <c r="C14" s="52" t="s">
        <v>61</v>
      </c>
      <c r="D14" s="52">
        <v>876</v>
      </c>
      <c r="E14" s="50" t="s">
        <v>49</v>
      </c>
      <c r="F14" s="50" t="s">
        <v>49</v>
      </c>
      <c r="G14" s="52" t="s">
        <v>36</v>
      </c>
      <c r="H14" s="53" t="s">
        <v>69</v>
      </c>
      <c r="I14" s="52">
        <v>2</v>
      </c>
      <c r="J14" s="54" t="s">
        <v>112</v>
      </c>
      <c r="K14" s="55">
        <v>42622</v>
      </c>
      <c r="L14" s="56" t="s">
        <v>36</v>
      </c>
      <c r="M14" s="57" t="b">
        <f t="shared" si="0"/>
        <v>1</v>
      </c>
      <c r="O14" s="73">
        <v>0</v>
      </c>
      <c r="P14" s="80">
        <v>42786</v>
      </c>
      <c r="Q14" s="74">
        <v>42685</v>
      </c>
      <c r="R14" s="75" t="str">
        <f t="shared" si="4"/>
        <v/>
      </c>
      <c r="S14" s="73">
        <v>0</v>
      </c>
      <c r="T14" s="80">
        <v>42786</v>
      </c>
      <c r="U14" s="74">
        <v>42685</v>
      </c>
      <c r="V14" s="75" t="str">
        <f t="shared" si="5"/>
        <v/>
      </c>
      <c r="W14" s="73">
        <v>2</v>
      </c>
      <c r="X14" s="80">
        <v>42786</v>
      </c>
      <c r="Y14" s="74">
        <v>42685</v>
      </c>
      <c r="Z14" s="75" t="str">
        <f t="shared" si="6"/>
        <v>COBERTO</v>
      </c>
      <c r="AA14" s="73">
        <v>2</v>
      </c>
      <c r="AB14" s="76" t="str">
        <f>IFERROR(VLOOKUP(A14,#REF!,3,0),"")</f>
        <v/>
      </c>
      <c r="AD14" s="75" t="str">
        <f t="shared" si="1"/>
        <v>PARCIAL</v>
      </c>
      <c r="AE14" s="54">
        <f t="shared" si="2"/>
        <v>0</v>
      </c>
      <c r="AF14" s="59" t="str">
        <f>IFERROR(VLOOKUP(F14,#REF!,3,0),"")</f>
        <v/>
      </c>
      <c r="AH14" s="58" t="str">
        <f t="shared" si="7"/>
        <v>PARCIAL</v>
      </c>
      <c r="AI14" s="59">
        <v>42702</v>
      </c>
      <c r="AJ14" s="58">
        <v>2</v>
      </c>
      <c r="AK14" s="56">
        <v>23</v>
      </c>
      <c r="AL14" s="56">
        <v>2</v>
      </c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2" t="str">
        <f t="shared" si="3"/>
        <v>OK</v>
      </c>
      <c r="AX14" s="54"/>
      <c r="AY14" s="52"/>
      <c r="AZ14" s="52"/>
      <c r="BA14" s="52"/>
      <c r="BC14" s="61" t="s">
        <v>39</v>
      </c>
      <c r="BD14" s="62" t="s">
        <v>109</v>
      </c>
    </row>
    <row r="15" spans="1:59" x14ac:dyDescent="0.25">
      <c r="A15" s="50" t="s">
        <v>43</v>
      </c>
      <c r="B15" s="51" t="s">
        <v>35</v>
      </c>
      <c r="C15" s="52" t="s">
        <v>60</v>
      </c>
      <c r="D15" s="52">
        <v>3803</v>
      </c>
      <c r="E15" s="50" t="s">
        <v>50</v>
      </c>
      <c r="F15" s="50" t="s">
        <v>50</v>
      </c>
      <c r="G15" s="52" t="s">
        <v>36</v>
      </c>
      <c r="H15" s="53" t="s">
        <v>69</v>
      </c>
      <c r="I15" s="52">
        <v>6</v>
      </c>
      <c r="J15" s="54" t="s">
        <v>112</v>
      </c>
      <c r="K15" s="55">
        <v>42622</v>
      </c>
      <c r="L15" s="56" t="s">
        <v>36</v>
      </c>
      <c r="M15" s="57" t="b">
        <f t="shared" si="0"/>
        <v>1</v>
      </c>
      <c r="O15" s="73">
        <v>0</v>
      </c>
      <c r="P15" s="80">
        <v>42786</v>
      </c>
      <c r="Q15" s="74">
        <v>42678</v>
      </c>
      <c r="R15" s="75" t="str">
        <f t="shared" si="4"/>
        <v/>
      </c>
      <c r="S15" s="73">
        <v>0</v>
      </c>
      <c r="T15" s="80">
        <v>42786</v>
      </c>
      <c r="U15" s="74">
        <v>42678</v>
      </c>
      <c r="V15" s="75" t="str">
        <f t="shared" si="5"/>
        <v/>
      </c>
      <c r="W15" s="73">
        <v>2</v>
      </c>
      <c r="X15" s="80">
        <v>42786</v>
      </c>
      <c r="Y15" s="74">
        <v>42678</v>
      </c>
      <c r="Z15" s="75" t="str">
        <f t="shared" si="6"/>
        <v>COBERTO</v>
      </c>
      <c r="AA15" s="73">
        <v>2</v>
      </c>
      <c r="AB15" s="76" t="str">
        <f>IFERROR(VLOOKUP(A15,#REF!,3,0),"")</f>
        <v/>
      </c>
      <c r="AD15" s="75" t="str">
        <f t="shared" si="1"/>
        <v>COBERTO</v>
      </c>
      <c r="AE15" s="54">
        <f t="shared" si="2"/>
        <v>2</v>
      </c>
      <c r="AF15" s="59" t="str">
        <f>IFERROR(VLOOKUP(F15,#REF!,3,0),"")</f>
        <v/>
      </c>
      <c r="AH15" s="58" t="str">
        <f t="shared" si="7"/>
        <v>COBERTO</v>
      </c>
      <c r="AI15" s="59">
        <v>42678</v>
      </c>
      <c r="AJ15" s="58">
        <v>6</v>
      </c>
      <c r="AK15" s="56">
        <v>9</v>
      </c>
      <c r="AL15" s="56">
        <v>2</v>
      </c>
      <c r="AM15" s="56">
        <v>37</v>
      </c>
      <c r="AN15" s="56">
        <v>4</v>
      </c>
      <c r="AO15" s="56"/>
      <c r="AP15" s="56"/>
      <c r="AQ15" s="56"/>
      <c r="AR15" s="56"/>
      <c r="AS15" s="56"/>
      <c r="AT15" s="56"/>
      <c r="AU15" s="56"/>
      <c r="AV15" s="56"/>
      <c r="AW15" s="52" t="str">
        <f t="shared" si="3"/>
        <v>OK</v>
      </c>
      <c r="AX15" s="54"/>
      <c r="AY15" s="52"/>
      <c r="AZ15" s="52"/>
      <c r="BA15" s="52"/>
      <c r="BC15" s="61" t="s">
        <v>39</v>
      </c>
      <c r="BD15" s="62" t="s">
        <v>109</v>
      </c>
    </row>
    <row r="16" spans="1:59" x14ac:dyDescent="0.25">
      <c r="A16" s="50" t="s">
        <v>43</v>
      </c>
      <c r="B16" s="51" t="s">
        <v>35</v>
      </c>
      <c r="C16" s="52" t="s">
        <v>61</v>
      </c>
      <c r="D16" s="52">
        <v>3803</v>
      </c>
      <c r="E16" s="50" t="s">
        <v>50</v>
      </c>
      <c r="F16" s="50" t="s">
        <v>50</v>
      </c>
      <c r="G16" s="52" t="s">
        <v>36</v>
      </c>
      <c r="H16" s="53" t="s">
        <v>69</v>
      </c>
      <c r="I16" s="52">
        <v>2</v>
      </c>
      <c r="J16" s="54" t="s">
        <v>112</v>
      </c>
      <c r="K16" s="55">
        <v>42622</v>
      </c>
      <c r="L16" s="56" t="s">
        <v>36</v>
      </c>
      <c r="M16" s="57" t="b">
        <f t="shared" si="0"/>
        <v>1</v>
      </c>
      <c r="O16" s="73">
        <v>0</v>
      </c>
      <c r="P16" s="80">
        <v>42786</v>
      </c>
      <c r="Q16" s="74">
        <v>42702</v>
      </c>
      <c r="R16" s="75" t="str">
        <f t="shared" si="4"/>
        <v/>
      </c>
      <c r="S16" s="73">
        <v>0</v>
      </c>
      <c r="T16" s="80">
        <v>42786</v>
      </c>
      <c r="U16" s="74">
        <v>42702</v>
      </c>
      <c r="V16" s="75" t="str">
        <f t="shared" si="5"/>
        <v/>
      </c>
      <c r="W16" s="73">
        <v>2</v>
      </c>
      <c r="X16" s="80">
        <v>42786</v>
      </c>
      <c r="Y16" s="74">
        <v>42702</v>
      </c>
      <c r="Z16" s="75" t="str">
        <f t="shared" si="6"/>
        <v>COBERTO</v>
      </c>
      <c r="AA16" s="73">
        <v>2</v>
      </c>
      <c r="AB16" s="76" t="str">
        <f>IFERROR(VLOOKUP(A16,#REF!,3,0),"")</f>
        <v/>
      </c>
      <c r="AD16" s="75" t="str">
        <f t="shared" si="1"/>
        <v>PARCIAL</v>
      </c>
      <c r="AE16" s="54">
        <f t="shared" si="2"/>
        <v>0</v>
      </c>
      <c r="AF16" s="59" t="str">
        <f>IFERROR(VLOOKUP(F16,#REF!,3,0),"")</f>
        <v/>
      </c>
      <c r="AH16" s="58" t="str">
        <f t="shared" si="7"/>
        <v>PARCIAL</v>
      </c>
      <c r="AI16" s="59">
        <v>42702</v>
      </c>
      <c r="AJ16" s="58">
        <v>2</v>
      </c>
      <c r="AK16" s="56">
        <v>24</v>
      </c>
      <c r="AL16" s="56">
        <v>2</v>
      </c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2" t="str">
        <f t="shared" si="3"/>
        <v>OK</v>
      </c>
      <c r="AX16" s="54"/>
      <c r="AY16" s="52"/>
      <c r="AZ16" s="52"/>
      <c r="BA16" s="52"/>
      <c r="BC16" s="61" t="s">
        <v>39</v>
      </c>
      <c r="BD16" s="62" t="s">
        <v>109</v>
      </c>
    </row>
    <row r="17" spans="1:56" x14ac:dyDescent="0.25">
      <c r="A17" s="50" t="s">
        <v>42</v>
      </c>
      <c r="B17" s="51" t="s">
        <v>35</v>
      </c>
      <c r="C17" s="52" t="s">
        <v>60</v>
      </c>
      <c r="D17" s="52">
        <v>4835</v>
      </c>
      <c r="E17" s="50" t="s">
        <v>51</v>
      </c>
      <c r="F17" s="50" t="s">
        <v>51</v>
      </c>
      <c r="G17" s="52" t="s">
        <v>36</v>
      </c>
      <c r="H17" s="53" t="s">
        <v>65</v>
      </c>
      <c r="I17" s="52">
        <v>10</v>
      </c>
      <c r="J17" s="54" t="s">
        <v>113</v>
      </c>
      <c r="K17" s="55">
        <v>42755</v>
      </c>
      <c r="L17" s="56" t="s">
        <v>36</v>
      </c>
      <c r="M17" s="57" t="b">
        <f t="shared" si="0"/>
        <v>1</v>
      </c>
      <c r="O17" s="73">
        <v>0</v>
      </c>
      <c r="P17" s="80">
        <v>42786</v>
      </c>
      <c r="Q17" s="74" t="s">
        <v>89</v>
      </c>
      <c r="R17" s="75" t="str">
        <f t="shared" si="4"/>
        <v/>
      </c>
      <c r="S17" s="73">
        <v>0</v>
      </c>
      <c r="T17" s="80">
        <v>42786</v>
      </c>
      <c r="U17" s="74" t="s">
        <v>89</v>
      </c>
      <c r="V17" s="75" t="str">
        <f t="shared" si="5"/>
        <v/>
      </c>
      <c r="W17" s="73">
        <v>2</v>
      </c>
      <c r="X17" s="80">
        <v>42786</v>
      </c>
      <c r="Y17" s="74" t="s">
        <v>89</v>
      </c>
      <c r="Z17" s="75" t="str">
        <f t="shared" si="6"/>
        <v>COBERTO</v>
      </c>
      <c r="AA17" s="73">
        <v>2</v>
      </c>
      <c r="AB17" s="76" t="str">
        <f>IFERROR(VLOOKUP(A17,#REF!,3,0),"")</f>
        <v/>
      </c>
      <c r="AC17" s="77" t="s">
        <v>89</v>
      </c>
      <c r="AD17" s="75" t="str">
        <f t="shared" si="1"/>
        <v>COBERTO</v>
      </c>
      <c r="AE17" s="54">
        <f t="shared" si="2"/>
        <v>6</v>
      </c>
      <c r="AF17" s="59" t="str">
        <f>IFERROR(VLOOKUP(F17,#REF!,3,0),"")</f>
        <v/>
      </c>
      <c r="AH17" s="58" t="str">
        <f t="shared" si="7"/>
        <v>PARCIAL</v>
      </c>
      <c r="AI17" s="59">
        <v>42698</v>
      </c>
      <c r="AJ17" s="58">
        <v>4</v>
      </c>
      <c r="AK17" s="56">
        <v>397</v>
      </c>
      <c r="AL17" s="56">
        <v>2</v>
      </c>
      <c r="AM17" s="56">
        <v>401</v>
      </c>
      <c r="AN17" s="56">
        <v>4</v>
      </c>
      <c r="AO17" s="56">
        <v>1789</v>
      </c>
      <c r="AP17" s="56">
        <v>4</v>
      </c>
      <c r="AQ17" s="56"/>
      <c r="AR17" s="56"/>
      <c r="AS17" s="56"/>
      <c r="AT17" s="56"/>
      <c r="AU17" s="56"/>
      <c r="AV17" s="56"/>
      <c r="AW17" s="52" t="str">
        <f t="shared" si="3"/>
        <v>OK</v>
      </c>
      <c r="AX17" s="54"/>
      <c r="AY17" s="52"/>
      <c r="AZ17" s="52"/>
      <c r="BA17" s="52"/>
      <c r="BC17" s="61" t="s">
        <v>39</v>
      </c>
      <c r="BD17" s="62" t="s">
        <v>109</v>
      </c>
    </row>
    <row r="18" spans="1:56" x14ac:dyDescent="0.25">
      <c r="A18" s="50" t="s">
        <v>42</v>
      </c>
      <c r="B18" s="51" t="s">
        <v>35</v>
      </c>
      <c r="C18" s="52" t="s">
        <v>61</v>
      </c>
      <c r="D18" s="52">
        <v>4835</v>
      </c>
      <c r="E18" s="50" t="s">
        <v>51</v>
      </c>
      <c r="F18" s="50" t="s">
        <v>51</v>
      </c>
      <c r="G18" s="52" t="s">
        <v>36</v>
      </c>
      <c r="H18" s="53" t="s">
        <v>65</v>
      </c>
      <c r="I18" s="52">
        <v>2</v>
      </c>
      <c r="J18" s="54" t="s">
        <v>113</v>
      </c>
      <c r="K18" s="55">
        <v>42755</v>
      </c>
      <c r="L18" s="56" t="s">
        <v>36</v>
      </c>
      <c r="M18" s="57" t="b">
        <f t="shared" si="0"/>
        <v>1</v>
      </c>
      <c r="O18" s="73">
        <v>0</v>
      </c>
      <c r="P18" s="80">
        <v>42786</v>
      </c>
      <c r="Q18" s="74">
        <v>42873</v>
      </c>
      <c r="R18" s="75" t="str">
        <f t="shared" si="4"/>
        <v/>
      </c>
      <c r="S18" s="73">
        <v>0</v>
      </c>
      <c r="T18" s="80">
        <v>42786</v>
      </c>
      <c r="U18" s="74">
        <v>42873</v>
      </c>
      <c r="V18" s="75" t="str">
        <f t="shared" si="5"/>
        <v/>
      </c>
      <c r="W18" s="73">
        <v>2</v>
      </c>
      <c r="X18" s="80">
        <v>42786</v>
      </c>
      <c r="Y18" s="74">
        <v>42873</v>
      </c>
      <c r="Z18" s="75" t="str">
        <f t="shared" si="6"/>
        <v/>
      </c>
      <c r="AA18" s="73">
        <v>2</v>
      </c>
      <c r="AB18" s="76" t="str">
        <f>IFERROR(VLOOKUP(A18,#REF!,3,0),"")</f>
        <v/>
      </c>
      <c r="AD18" s="75" t="str">
        <f t="shared" si="1"/>
        <v/>
      </c>
      <c r="AE18" s="54">
        <f t="shared" si="2"/>
        <v>0</v>
      </c>
      <c r="AF18" s="59" t="str">
        <f>IFERROR(VLOOKUP(F18,#REF!,3,0),"")</f>
        <v/>
      </c>
      <c r="AH18" s="58" t="str">
        <f t="shared" si="7"/>
        <v/>
      </c>
      <c r="AK18" s="56">
        <v>370</v>
      </c>
      <c r="AL18" s="56">
        <v>2</v>
      </c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2" t="str">
        <f t="shared" si="3"/>
        <v>OK</v>
      </c>
      <c r="AX18" s="54"/>
      <c r="AY18" s="52"/>
      <c r="AZ18" s="52"/>
      <c r="BA18" s="52"/>
      <c r="BC18" s="61" t="s">
        <v>39</v>
      </c>
      <c r="BD18" s="62" t="s">
        <v>109</v>
      </c>
    </row>
    <row r="19" spans="1:56" x14ac:dyDescent="0.25">
      <c r="A19" s="50" t="s">
        <v>42</v>
      </c>
      <c r="B19" s="51" t="s">
        <v>35</v>
      </c>
      <c r="C19" s="52" t="s">
        <v>60</v>
      </c>
      <c r="D19" s="52">
        <v>874</v>
      </c>
      <c r="E19" s="50" t="s">
        <v>52</v>
      </c>
      <c r="F19" s="50" t="s">
        <v>52</v>
      </c>
      <c r="G19" s="52" t="s">
        <v>64</v>
      </c>
      <c r="H19" s="53" t="s">
        <v>70</v>
      </c>
      <c r="I19" s="52">
        <v>6</v>
      </c>
      <c r="J19" s="54" t="s">
        <v>114</v>
      </c>
      <c r="K19" s="55">
        <v>42695</v>
      </c>
      <c r="L19" s="56" t="s">
        <v>64</v>
      </c>
      <c r="M19" s="57" t="b">
        <f t="shared" si="0"/>
        <v>1</v>
      </c>
      <c r="O19" s="73">
        <v>0</v>
      </c>
      <c r="P19" s="80">
        <v>42786</v>
      </c>
      <c r="Q19" s="74">
        <v>42699</v>
      </c>
      <c r="R19" s="75" t="str">
        <f t="shared" si="4"/>
        <v/>
      </c>
      <c r="S19" s="73">
        <v>0</v>
      </c>
      <c r="T19" s="80">
        <v>42786</v>
      </c>
      <c r="U19" s="74">
        <v>42699</v>
      </c>
      <c r="V19" s="75" t="str">
        <f t="shared" si="5"/>
        <v/>
      </c>
      <c r="W19" s="73">
        <v>2</v>
      </c>
      <c r="X19" s="80">
        <v>42786</v>
      </c>
      <c r="Y19" s="74">
        <v>42699</v>
      </c>
      <c r="Z19" s="75" t="str">
        <f t="shared" si="6"/>
        <v>COBERTO</v>
      </c>
      <c r="AA19" s="73">
        <v>2</v>
      </c>
      <c r="AB19" s="76" t="str">
        <f>IFERROR(VLOOKUP(A19,#REF!,3,0),"")</f>
        <v/>
      </c>
      <c r="AD19" s="75" t="str">
        <f t="shared" si="1"/>
        <v>COBERTO</v>
      </c>
      <c r="AE19" s="54">
        <f t="shared" si="2"/>
        <v>2</v>
      </c>
      <c r="AF19" s="59" t="str">
        <f>IFERROR(VLOOKUP(F19,#REF!,3,0),"")</f>
        <v/>
      </c>
      <c r="AH19" s="58" t="str">
        <f t="shared" si="7"/>
        <v>COBERTO</v>
      </c>
      <c r="AI19" s="59">
        <v>42698</v>
      </c>
      <c r="AJ19" s="58">
        <v>6</v>
      </c>
      <c r="AK19" s="56">
        <v>11</v>
      </c>
      <c r="AL19" s="56">
        <v>2</v>
      </c>
      <c r="AM19" s="56">
        <v>39</v>
      </c>
      <c r="AN19" s="56">
        <v>4</v>
      </c>
      <c r="AO19" s="56"/>
      <c r="AP19" s="56"/>
      <c r="AQ19" s="56"/>
      <c r="AR19" s="56"/>
      <c r="AS19" s="56"/>
      <c r="AT19" s="56"/>
      <c r="AU19" s="56"/>
      <c r="AV19" s="56"/>
      <c r="AW19" s="52" t="str">
        <f t="shared" si="3"/>
        <v>OK</v>
      </c>
      <c r="AX19" s="54"/>
      <c r="AY19" s="52"/>
      <c r="AZ19" s="52"/>
      <c r="BA19" s="52"/>
      <c r="BC19" s="61" t="s">
        <v>39</v>
      </c>
      <c r="BD19" s="62" t="s">
        <v>109</v>
      </c>
    </row>
    <row r="20" spans="1:56" x14ac:dyDescent="0.25">
      <c r="A20" s="50" t="s">
        <v>42</v>
      </c>
      <c r="B20" s="51" t="s">
        <v>35</v>
      </c>
      <c r="C20" s="52" t="s">
        <v>61</v>
      </c>
      <c r="D20" s="52">
        <v>874</v>
      </c>
      <c r="E20" s="50" t="s">
        <v>52</v>
      </c>
      <c r="F20" s="50" t="s">
        <v>52</v>
      </c>
      <c r="G20" s="52" t="s">
        <v>64</v>
      </c>
      <c r="H20" s="53" t="s">
        <v>70</v>
      </c>
      <c r="I20" s="52">
        <v>2</v>
      </c>
      <c r="J20" s="54" t="s">
        <v>114</v>
      </c>
      <c r="K20" s="55">
        <v>42702</v>
      </c>
      <c r="L20" s="56" t="s">
        <v>64</v>
      </c>
      <c r="M20" s="57" t="b">
        <f t="shared" si="0"/>
        <v>1</v>
      </c>
      <c r="O20" s="73">
        <v>0</v>
      </c>
      <c r="P20" s="80">
        <v>42786</v>
      </c>
      <c r="Q20" s="74">
        <v>42720</v>
      </c>
      <c r="R20" s="75" t="str">
        <f t="shared" si="4"/>
        <v/>
      </c>
      <c r="S20" s="73">
        <v>0</v>
      </c>
      <c r="T20" s="80">
        <v>42786</v>
      </c>
      <c r="U20" s="74">
        <v>42720</v>
      </c>
      <c r="V20" s="75" t="str">
        <f t="shared" si="5"/>
        <v/>
      </c>
      <c r="W20" s="73">
        <v>2</v>
      </c>
      <c r="X20" s="80">
        <v>42786</v>
      </c>
      <c r="Y20" s="74">
        <v>42720</v>
      </c>
      <c r="Z20" s="75" t="str">
        <f t="shared" si="6"/>
        <v>COBERTO</v>
      </c>
      <c r="AA20" s="73">
        <v>2</v>
      </c>
      <c r="AB20" s="76" t="str">
        <f>IFERROR(VLOOKUP(A20,#REF!,3,0),"")</f>
        <v/>
      </c>
      <c r="AD20" s="75" t="str">
        <f t="shared" si="1"/>
        <v>PARCIAL</v>
      </c>
      <c r="AE20" s="54">
        <f t="shared" si="2"/>
        <v>0</v>
      </c>
      <c r="AF20" s="59" t="str">
        <f>IFERROR(VLOOKUP(F20,#REF!,3,0),"")</f>
        <v/>
      </c>
      <c r="AH20" s="58" t="str">
        <f t="shared" si="7"/>
        <v>PARCIAL</v>
      </c>
      <c r="AI20" s="59">
        <v>42741</v>
      </c>
      <c r="AJ20" s="58">
        <v>2</v>
      </c>
      <c r="AK20" s="56">
        <v>26</v>
      </c>
      <c r="AL20" s="56">
        <v>2</v>
      </c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2" t="str">
        <f t="shared" si="3"/>
        <v>OK</v>
      </c>
      <c r="AX20" s="54"/>
      <c r="AY20" s="52"/>
      <c r="AZ20" s="52"/>
      <c r="BA20" s="52"/>
      <c r="BC20" s="61" t="s">
        <v>39</v>
      </c>
      <c r="BD20" s="62" t="s">
        <v>109</v>
      </c>
    </row>
    <row r="21" spans="1:56" x14ac:dyDescent="0.25">
      <c r="A21" s="50" t="s">
        <v>42</v>
      </c>
      <c r="B21" s="51" t="s">
        <v>35</v>
      </c>
      <c r="C21" s="52" t="s">
        <v>60</v>
      </c>
      <c r="D21" s="52">
        <v>6374</v>
      </c>
      <c r="E21" s="50" t="s">
        <v>53</v>
      </c>
      <c r="F21" s="50" t="s">
        <v>53</v>
      </c>
      <c r="G21" s="52" t="s">
        <v>37</v>
      </c>
      <c r="H21" s="53" t="s">
        <v>71</v>
      </c>
      <c r="I21" s="52">
        <v>1</v>
      </c>
      <c r="J21" s="54" t="s">
        <v>113</v>
      </c>
      <c r="K21" s="55">
        <v>42755</v>
      </c>
      <c r="L21" s="56" t="s">
        <v>37</v>
      </c>
      <c r="M21" s="57" t="b">
        <f t="shared" si="0"/>
        <v>1</v>
      </c>
      <c r="O21" s="73">
        <v>0</v>
      </c>
      <c r="P21" s="76" t="str">
        <f>IFERROR(VLOOKUP(#REF!,#REF!,2,0),"")</f>
        <v/>
      </c>
      <c r="Q21" s="74">
        <v>42702</v>
      </c>
      <c r="R21" s="75" t="str">
        <f t="shared" si="4"/>
        <v/>
      </c>
      <c r="S21" s="73">
        <v>0</v>
      </c>
      <c r="T21" s="76" t="str">
        <f>IFERROR(VLOOKUP(#REF!,#REF!,2,0),"")</f>
        <v/>
      </c>
      <c r="U21" s="74">
        <v>42702</v>
      </c>
      <c r="V21" s="75" t="str">
        <f t="shared" si="5"/>
        <v/>
      </c>
      <c r="W21" s="73">
        <v>1</v>
      </c>
      <c r="X21" s="76" t="str">
        <f>IFERROR(VLOOKUP(A21,#REF!,2,0),"")</f>
        <v/>
      </c>
      <c r="Y21" s="74">
        <v>42702</v>
      </c>
      <c r="Z21" s="75" t="str">
        <f t="shared" si="6"/>
        <v>COBERTO</v>
      </c>
      <c r="AA21" s="73">
        <v>1</v>
      </c>
      <c r="AB21" s="76" t="str">
        <f>IFERROR(VLOOKUP(A21,#REF!,3,0),"")</f>
        <v/>
      </c>
      <c r="AD21" s="75" t="str">
        <f t="shared" si="1"/>
        <v>PARCIAL</v>
      </c>
      <c r="AE21" s="54">
        <f t="shared" si="2"/>
        <v>0</v>
      </c>
      <c r="AF21" s="59" t="str">
        <f>IFERROR(VLOOKUP(F21,#REF!,3,0),"")</f>
        <v/>
      </c>
      <c r="AH21" s="58" t="str">
        <f t="shared" si="7"/>
        <v>PARCIAL</v>
      </c>
      <c r="AI21" s="59">
        <v>42698</v>
      </c>
      <c r="AJ21" s="58">
        <v>1</v>
      </c>
      <c r="AK21" s="56">
        <v>756</v>
      </c>
      <c r="AL21" s="56">
        <v>1</v>
      </c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2" t="str">
        <f t="shared" si="3"/>
        <v>OK</v>
      </c>
      <c r="AX21" s="54"/>
      <c r="AY21" s="52"/>
      <c r="AZ21" s="52"/>
      <c r="BA21" s="52"/>
      <c r="BC21" s="61" t="s">
        <v>39</v>
      </c>
      <c r="BD21" s="62" t="s">
        <v>109</v>
      </c>
    </row>
    <row r="22" spans="1:56" x14ac:dyDescent="0.25">
      <c r="A22" s="50" t="s">
        <v>42</v>
      </c>
      <c r="B22" s="51" t="s">
        <v>35</v>
      </c>
      <c r="C22" s="52" t="s">
        <v>61</v>
      </c>
      <c r="D22" s="52">
        <v>6374</v>
      </c>
      <c r="E22" s="50" t="s">
        <v>53</v>
      </c>
      <c r="F22" s="50" t="s">
        <v>53</v>
      </c>
      <c r="G22" s="52" t="s">
        <v>37</v>
      </c>
      <c r="H22" s="53" t="s">
        <v>71</v>
      </c>
      <c r="I22" s="52">
        <v>3</v>
      </c>
      <c r="J22" s="54" t="s">
        <v>113</v>
      </c>
      <c r="K22" s="55">
        <v>42755</v>
      </c>
      <c r="L22" s="56" t="s">
        <v>37</v>
      </c>
      <c r="M22" s="57" t="b">
        <f t="shared" si="0"/>
        <v>1</v>
      </c>
      <c r="O22" s="73">
        <v>0</v>
      </c>
      <c r="P22" s="76" t="str">
        <f>IFERROR(VLOOKUP(#REF!,#REF!,2,0),"")</f>
        <v/>
      </c>
      <c r="Q22" s="74">
        <v>42755</v>
      </c>
      <c r="R22" s="75" t="str">
        <f t="shared" si="4"/>
        <v/>
      </c>
      <c r="S22" s="73">
        <v>0</v>
      </c>
      <c r="T22" s="76" t="str">
        <f>IFERROR(VLOOKUP(#REF!,#REF!,2,0),"")</f>
        <v/>
      </c>
      <c r="U22" s="74">
        <v>42755</v>
      </c>
      <c r="V22" s="75" t="str">
        <f t="shared" si="5"/>
        <v/>
      </c>
      <c r="W22" s="73">
        <v>1</v>
      </c>
      <c r="X22" s="76" t="str">
        <f>IFERROR(VLOOKUP(A22,#REF!,2,0),"")</f>
        <v/>
      </c>
      <c r="Y22" s="74">
        <v>42755</v>
      </c>
      <c r="Z22" s="75" t="str">
        <f t="shared" si="6"/>
        <v>COBERTO</v>
      </c>
      <c r="AA22" s="73">
        <v>1</v>
      </c>
      <c r="AB22" s="76" t="str">
        <f>IFERROR(VLOOKUP(A22,#REF!,3,0),"")</f>
        <v/>
      </c>
      <c r="AD22" s="75" t="str">
        <f t="shared" si="1"/>
        <v>COBERTO</v>
      </c>
      <c r="AE22" s="54">
        <f t="shared" si="2"/>
        <v>1</v>
      </c>
      <c r="AF22" s="59" t="str">
        <f>IFERROR(VLOOKUP(F22,#REF!,3,0),"")</f>
        <v/>
      </c>
      <c r="AH22" s="58" t="str">
        <f t="shared" si="7"/>
        <v>COBERTO</v>
      </c>
      <c r="AI22" s="59">
        <v>42782</v>
      </c>
      <c r="AJ22" s="58">
        <v>3</v>
      </c>
      <c r="AK22" s="56">
        <v>578</v>
      </c>
      <c r="AL22" s="56">
        <v>3</v>
      </c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2" t="str">
        <f t="shared" si="3"/>
        <v>OK</v>
      </c>
      <c r="AX22" s="54"/>
      <c r="AY22" s="52"/>
      <c r="AZ22" s="52"/>
      <c r="BA22" s="52"/>
      <c r="BC22" s="61" t="s">
        <v>39</v>
      </c>
      <c r="BD22" s="62" t="s">
        <v>109</v>
      </c>
    </row>
    <row r="23" spans="1:56" x14ac:dyDescent="0.25">
      <c r="A23" s="50" t="s">
        <v>42</v>
      </c>
      <c r="B23" s="51" t="s">
        <v>35</v>
      </c>
      <c r="C23" s="52" t="s">
        <v>60</v>
      </c>
      <c r="D23" s="52">
        <v>6375</v>
      </c>
      <c r="E23" s="50" t="s">
        <v>54</v>
      </c>
      <c r="F23" s="50" t="s">
        <v>54</v>
      </c>
      <c r="G23" s="52" t="s">
        <v>37</v>
      </c>
      <c r="H23" s="53" t="s">
        <v>71</v>
      </c>
      <c r="I23" s="52">
        <v>1</v>
      </c>
      <c r="J23" s="54" t="s">
        <v>113</v>
      </c>
      <c r="K23" s="55">
        <v>42755</v>
      </c>
      <c r="L23" s="56" t="s">
        <v>37</v>
      </c>
      <c r="M23" s="57" t="b">
        <f t="shared" si="0"/>
        <v>1</v>
      </c>
      <c r="O23" s="73">
        <v>0</v>
      </c>
      <c r="P23" s="80">
        <v>42786</v>
      </c>
      <c r="Q23" s="74">
        <v>42702</v>
      </c>
      <c r="R23" s="75" t="str">
        <f t="shared" si="4"/>
        <v/>
      </c>
      <c r="S23" s="73">
        <v>0</v>
      </c>
      <c r="T23" s="80">
        <v>42786</v>
      </c>
      <c r="U23" s="74">
        <v>42702</v>
      </c>
      <c r="V23" s="75" t="str">
        <f t="shared" si="5"/>
        <v/>
      </c>
      <c r="W23" s="73">
        <v>1</v>
      </c>
      <c r="X23" s="80">
        <v>42786</v>
      </c>
      <c r="Y23" s="74">
        <v>42702</v>
      </c>
      <c r="Z23" s="75" t="str">
        <f t="shared" si="6"/>
        <v>COBERTO</v>
      </c>
      <c r="AA23" s="73">
        <v>1</v>
      </c>
      <c r="AB23" s="76" t="str">
        <f>IFERROR(VLOOKUP(A23,#REF!,3,0),"")</f>
        <v/>
      </c>
      <c r="AD23" s="75" t="str">
        <f t="shared" si="1"/>
        <v>PARCIAL</v>
      </c>
      <c r="AE23" s="54">
        <f t="shared" si="2"/>
        <v>0</v>
      </c>
      <c r="AF23" s="59" t="str">
        <f>IFERROR(VLOOKUP(F23,#REF!,3,0),"")</f>
        <v/>
      </c>
      <c r="AH23" s="58" t="str">
        <f t="shared" si="7"/>
        <v>PARCIAL</v>
      </c>
      <c r="AI23" s="59">
        <v>42698</v>
      </c>
      <c r="AJ23" s="58">
        <v>1</v>
      </c>
      <c r="AK23" s="56">
        <v>757</v>
      </c>
      <c r="AL23" s="56">
        <v>1</v>
      </c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2" t="str">
        <f t="shared" si="3"/>
        <v>OK</v>
      </c>
      <c r="AX23" s="54"/>
      <c r="AY23" s="52"/>
      <c r="AZ23" s="52"/>
      <c r="BA23" s="52"/>
      <c r="BC23" s="61" t="s">
        <v>39</v>
      </c>
      <c r="BD23" s="62" t="s">
        <v>109</v>
      </c>
    </row>
    <row r="24" spans="1:56" x14ac:dyDescent="0.25">
      <c r="A24" s="50" t="s">
        <v>42</v>
      </c>
      <c r="B24" s="51" t="s">
        <v>35</v>
      </c>
      <c r="C24" s="52" t="s">
        <v>61</v>
      </c>
      <c r="D24" s="52">
        <v>6375</v>
      </c>
      <c r="E24" s="50" t="s">
        <v>54</v>
      </c>
      <c r="F24" s="50" t="s">
        <v>54</v>
      </c>
      <c r="G24" s="52" t="s">
        <v>37</v>
      </c>
      <c r="H24" s="53" t="s">
        <v>71</v>
      </c>
      <c r="I24" s="52">
        <v>3</v>
      </c>
      <c r="J24" s="54" t="s">
        <v>113</v>
      </c>
      <c r="K24" s="55">
        <v>42755</v>
      </c>
      <c r="L24" s="56" t="s">
        <v>37</v>
      </c>
      <c r="M24" s="57" t="b">
        <f t="shared" si="0"/>
        <v>1</v>
      </c>
      <c r="O24" s="73">
        <v>0</v>
      </c>
      <c r="P24" s="80">
        <v>42786</v>
      </c>
      <c r="Q24" s="74">
        <v>42804</v>
      </c>
      <c r="R24" s="75" t="str">
        <f t="shared" si="4"/>
        <v/>
      </c>
      <c r="S24" s="73">
        <v>0</v>
      </c>
      <c r="T24" s="80">
        <v>42786</v>
      </c>
      <c r="U24" s="74">
        <v>42804</v>
      </c>
      <c r="V24" s="75" t="str">
        <f t="shared" si="5"/>
        <v/>
      </c>
      <c r="W24" s="73">
        <v>1</v>
      </c>
      <c r="X24" s="80">
        <v>42786</v>
      </c>
      <c r="Y24" s="74">
        <v>42804</v>
      </c>
      <c r="Z24" s="75" t="str">
        <f t="shared" si="6"/>
        <v>COBERTO</v>
      </c>
      <c r="AA24" s="73">
        <v>1</v>
      </c>
      <c r="AB24" s="76" t="str">
        <f>IFERROR(VLOOKUP(A24,#REF!,3,0),"")</f>
        <v/>
      </c>
      <c r="AD24" s="75" t="str">
        <f t="shared" si="1"/>
        <v>PARCIAL</v>
      </c>
      <c r="AE24" s="54">
        <f t="shared" si="2"/>
        <v>1</v>
      </c>
      <c r="AF24" s="59" t="str">
        <f>IFERROR(VLOOKUP(F24,#REF!,3,0),"")</f>
        <v/>
      </c>
      <c r="AH24" s="58" t="str">
        <f t="shared" si="7"/>
        <v>PARCIAL</v>
      </c>
      <c r="AI24" s="59">
        <v>42731</v>
      </c>
      <c r="AJ24" s="58">
        <v>1</v>
      </c>
      <c r="AK24" s="56">
        <v>579</v>
      </c>
      <c r="AL24" s="56">
        <v>3</v>
      </c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2" t="str">
        <f t="shared" si="3"/>
        <v>OK</v>
      </c>
      <c r="AX24" s="54"/>
      <c r="AY24" s="52"/>
      <c r="AZ24" s="52"/>
      <c r="BA24" s="52"/>
      <c r="BC24" s="61" t="s">
        <v>39</v>
      </c>
      <c r="BD24" s="62" t="s">
        <v>109</v>
      </c>
    </row>
    <row r="25" spans="1:56" x14ac:dyDescent="0.25">
      <c r="A25" s="50" t="s">
        <v>42</v>
      </c>
      <c r="B25" s="51" t="s">
        <v>35</v>
      </c>
      <c r="C25" s="52" t="s">
        <v>60</v>
      </c>
      <c r="D25" s="52">
        <v>6132</v>
      </c>
      <c r="E25" s="50" t="s">
        <v>55</v>
      </c>
      <c r="F25" s="50" t="s">
        <v>55</v>
      </c>
      <c r="G25" s="52" t="s">
        <v>37</v>
      </c>
      <c r="H25" s="53" t="s">
        <v>72</v>
      </c>
      <c r="I25" s="52">
        <v>1</v>
      </c>
      <c r="J25" s="54" t="s">
        <v>115</v>
      </c>
      <c r="K25" s="55">
        <v>42755</v>
      </c>
      <c r="L25" s="56" t="s">
        <v>37</v>
      </c>
      <c r="M25" s="57" t="b">
        <f t="shared" si="0"/>
        <v>1</v>
      </c>
      <c r="O25" s="73">
        <v>0</v>
      </c>
      <c r="P25" s="76" t="str">
        <f>IFERROR(VLOOKUP(#REF!,#REF!,2,0),"")</f>
        <v/>
      </c>
      <c r="Q25" s="74">
        <v>42702</v>
      </c>
      <c r="R25" s="75" t="str">
        <f t="shared" si="4"/>
        <v/>
      </c>
      <c r="S25" s="73">
        <v>0</v>
      </c>
      <c r="T25" s="76" t="str">
        <f>IFERROR(VLOOKUP(#REF!,#REF!,2,0),"")</f>
        <v/>
      </c>
      <c r="U25" s="74">
        <v>42702</v>
      </c>
      <c r="V25" s="75" t="str">
        <f t="shared" si="5"/>
        <v/>
      </c>
      <c r="W25" s="73">
        <v>1</v>
      </c>
      <c r="X25" s="76" t="str">
        <f>IFERROR(VLOOKUP(A25,#REF!,2,0),"")</f>
        <v/>
      </c>
      <c r="Y25" s="74">
        <v>42702</v>
      </c>
      <c r="Z25" s="75" t="str">
        <f t="shared" si="6"/>
        <v>COBERTO</v>
      </c>
      <c r="AA25" s="73">
        <v>1</v>
      </c>
      <c r="AB25" s="76" t="str">
        <f>IFERROR(VLOOKUP(A25,#REF!,3,0),"")</f>
        <v/>
      </c>
      <c r="AD25" s="75" t="str">
        <f t="shared" si="1"/>
        <v>PARCIAL</v>
      </c>
      <c r="AE25" s="54">
        <f t="shared" si="2"/>
        <v>0</v>
      </c>
      <c r="AF25" s="59" t="str">
        <f>IFERROR(VLOOKUP(F25,#REF!,3,0),"")</f>
        <v/>
      </c>
      <c r="AH25" s="58" t="str">
        <f t="shared" si="7"/>
        <v>PARCIAL</v>
      </c>
      <c r="AI25" s="59">
        <v>42698</v>
      </c>
      <c r="AJ25" s="58">
        <v>1</v>
      </c>
      <c r="AK25" s="56">
        <v>758</v>
      </c>
      <c r="AL25" s="56">
        <v>1</v>
      </c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2" t="str">
        <f t="shared" si="3"/>
        <v>OK</v>
      </c>
      <c r="AX25" s="54"/>
      <c r="AY25" s="52"/>
      <c r="AZ25" s="52"/>
      <c r="BA25" s="52"/>
      <c r="BC25" s="61" t="s">
        <v>39</v>
      </c>
      <c r="BD25" s="62" t="s">
        <v>109</v>
      </c>
    </row>
    <row r="26" spans="1:56" x14ac:dyDescent="0.25">
      <c r="A26" s="50" t="s">
        <v>42</v>
      </c>
      <c r="B26" s="51" t="s">
        <v>35</v>
      </c>
      <c r="C26" s="52" t="s">
        <v>61</v>
      </c>
      <c r="D26" s="52">
        <v>6132</v>
      </c>
      <c r="E26" s="50" t="s">
        <v>55</v>
      </c>
      <c r="F26" s="50" t="s">
        <v>55</v>
      </c>
      <c r="G26" s="52" t="s">
        <v>37</v>
      </c>
      <c r="H26" s="53" t="s">
        <v>72</v>
      </c>
      <c r="I26" s="52">
        <v>3</v>
      </c>
      <c r="J26" s="54" t="s">
        <v>115</v>
      </c>
      <c r="K26" s="55">
        <v>42755</v>
      </c>
      <c r="L26" s="56" t="s">
        <v>37</v>
      </c>
      <c r="M26" s="57" t="b">
        <f t="shared" si="0"/>
        <v>1</v>
      </c>
      <c r="O26" s="73">
        <v>0</v>
      </c>
      <c r="P26" s="76" t="str">
        <f>IFERROR(VLOOKUP(#REF!,#REF!,2,0),"")</f>
        <v/>
      </c>
      <c r="Q26" s="74">
        <v>42809</v>
      </c>
      <c r="R26" s="75" t="str">
        <f t="shared" si="4"/>
        <v/>
      </c>
      <c r="S26" s="73">
        <v>0</v>
      </c>
      <c r="T26" s="76" t="str">
        <f>IFERROR(VLOOKUP(#REF!,#REF!,2,0),"")</f>
        <v/>
      </c>
      <c r="U26" s="74">
        <v>42809</v>
      </c>
      <c r="V26" s="75" t="str">
        <f t="shared" si="5"/>
        <v/>
      </c>
      <c r="W26" s="73">
        <v>1</v>
      </c>
      <c r="X26" s="76" t="str">
        <f>IFERROR(VLOOKUP(A26,#REF!,2,0),"")</f>
        <v/>
      </c>
      <c r="Y26" s="74">
        <v>42809</v>
      </c>
      <c r="Z26" s="75" t="str">
        <f t="shared" si="6"/>
        <v>COBERTO</v>
      </c>
      <c r="AA26" s="73">
        <v>1</v>
      </c>
      <c r="AB26" s="76" t="str">
        <f>IFERROR(VLOOKUP(A26,#REF!,3,0),"")</f>
        <v/>
      </c>
      <c r="AC26" s="77" t="s">
        <v>89</v>
      </c>
      <c r="AD26" s="75" t="str">
        <f t="shared" si="1"/>
        <v>PARCIAL</v>
      </c>
      <c r="AE26" s="54">
        <f t="shared" si="2"/>
        <v>1</v>
      </c>
      <c r="AF26" s="59" t="str">
        <f>IFERROR(VLOOKUP(F26,#REF!,3,0),"")</f>
        <v/>
      </c>
      <c r="AH26" s="58" t="str">
        <f t="shared" si="7"/>
        <v>PARCIAL</v>
      </c>
      <c r="AI26" s="59">
        <v>42702</v>
      </c>
      <c r="AJ26" s="58">
        <v>1</v>
      </c>
      <c r="AK26" s="56">
        <v>580</v>
      </c>
      <c r="AL26" s="56">
        <v>3</v>
      </c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2" t="str">
        <f t="shared" si="3"/>
        <v>OK</v>
      </c>
      <c r="AX26" s="54"/>
      <c r="AY26" s="52"/>
      <c r="AZ26" s="52"/>
      <c r="BA26" s="52"/>
      <c r="BC26" s="61" t="s">
        <v>39</v>
      </c>
      <c r="BD26" s="62" t="s">
        <v>109</v>
      </c>
    </row>
    <row r="27" spans="1:56" x14ac:dyDescent="0.25">
      <c r="A27" s="50" t="s">
        <v>42</v>
      </c>
      <c r="B27" s="51" t="s">
        <v>35</v>
      </c>
      <c r="C27" s="52" t="s">
        <v>60</v>
      </c>
      <c r="D27" s="52">
        <v>6133</v>
      </c>
      <c r="E27" s="50" t="s">
        <v>56</v>
      </c>
      <c r="F27" s="50" t="s">
        <v>56</v>
      </c>
      <c r="G27" s="52" t="s">
        <v>37</v>
      </c>
      <c r="H27" s="53" t="s">
        <v>72</v>
      </c>
      <c r="I27" s="52">
        <v>1</v>
      </c>
      <c r="J27" s="54" t="s">
        <v>115</v>
      </c>
      <c r="K27" s="55">
        <v>42755</v>
      </c>
      <c r="L27" s="56" t="s">
        <v>37</v>
      </c>
      <c r="M27" s="57" t="b">
        <f t="shared" si="0"/>
        <v>1</v>
      </c>
      <c r="O27" s="73">
        <v>0</v>
      </c>
      <c r="P27" s="80">
        <v>42786</v>
      </c>
      <c r="Q27" s="74">
        <v>42731</v>
      </c>
      <c r="R27" s="75" t="str">
        <f t="shared" si="4"/>
        <v/>
      </c>
      <c r="S27" s="73">
        <v>0</v>
      </c>
      <c r="T27" s="80">
        <v>42786</v>
      </c>
      <c r="U27" s="74">
        <v>42731</v>
      </c>
      <c r="V27" s="75" t="str">
        <f t="shared" si="5"/>
        <v/>
      </c>
      <c r="W27" s="73">
        <v>1</v>
      </c>
      <c r="X27" s="80">
        <v>42786</v>
      </c>
      <c r="Y27" s="74">
        <v>42731</v>
      </c>
      <c r="Z27" s="75" t="str">
        <f t="shared" si="6"/>
        <v>COBERTO</v>
      </c>
      <c r="AA27" s="73">
        <v>1</v>
      </c>
      <c r="AB27" s="76" t="str">
        <f>IFERROR(VLOOKUP(A27,#REF!,3,0),"")</f>
        <v/>
      </c>
      <c r="AD27" s="75" t="str">
        <f t="shared" si="1"/>
        <v>PARCIAL</v>
      </c>
      <c r="AE27" s="54">
        <f t="shared" si="2"/>
        <v>0</v>
      </c>
      <c r="AF27" s="59" t="str">
        <f>IFERROR(VLOOKUP(F27,#REF!,3,0),"")</f>
        <v/>
      </c>
      <c r="AH27" s="58" t="str">
        <f t="shared" si="7"/>
        <v>PARCIAL</v>
      </c>
      <c r="AI27" s="59">
        <v>42698</v>
      </c>
      <c r="AJ27" s="58">
        <v>1</v>
      </c>
      <c r="AK27" s="56">
        <v>759</v>
      </c>
      <c r="AL27" s="56">
        <v>1</v>
      </c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2" t="str">
        <f t="shared" si="3"/>
        <v>OK</v>
      </c>
      <c r="AX27" s="54"/>
      <c r="AY27" s="52"/>
      <c r="AZ27" s="52"/>
      <c r="BA27" s="52"/>
      <c r="BC27" s="61" t="s">
        <v>39</v>
      </c>
      <c r="BD27" s="62" t="s">
        <v>109</v>
      </c>
    </row>
    <row r="28" spans="1:56" x14ac:dyDescent="0.25">
      <c r="A28" s="50" t="s">
        <v>42</v>
      </c>
      <c r="B28" s="51" t="s">
        <v>35</v>
      </c>
      <c r="C28" s="52" t="s">
        <v>61</v>
      </c>
      <c r="D28" s="52">
        <v>6133</v>
      </c>
      <c r="E28" s="50" t="s">
        <v>56</v>
      </c>
      <c r="F28" s="50" t="s">
        <v>56</v>
      </c>
      <c r="G28" s="52" t="s">
        <v>37</v>
      </c>
      <c r="H28" s="53" t="s">
        <v>72</v>
      </c>
      <c r="I28" s="52">
        <v>3</v>
      </c>
      <c r="J28" s="54" t="s">
        <v>115</v>
      </c>
      <c r="K28" s="55">
        <v>42755</v>
      </c>
      <c r="L28" s="56" t="s">
        <v>37</v>
      </c>
      <c r="M28" s="57" t="b">
        <f t="shared" si="0"/>
        <v>1</v>
      </c>
      <c r="O28" s="73">
        <v>0</v>
      </c>
      <c r="P28" s="80">
        <v>42786</v>
      </c>
      <c r="Q28" s="74">
        <v>42731</v>
      </c>
      <c r="R28" s="75" t="str">
        <f t="shared" si="4"/>
        <v/>
      </c>
      <c r="S28" s="73">
        <v>0</v>
      </c>
      <c r="T28" s="80">
        <v>42786</v>
      </c>
      <c r="U28" s="74">
        <v>42731</v>
      </c>
      <c r="V28" s="75" t="str">
        <f t="shared" si="5"/>
        <v/>
      </c>
      <c r="W28" s="73">
        <v>1</v>
      </c>
      <c r="X28" s="80">
        <v>42786</v>
      </c>
      <c r="Y28" s="74">
        <v>42731</v>
      </c>
      <c r="Z28" s="75" t="str">
        <f t="shared" si="6"/>
        <v>COBERTO</v>
      </c>
      <c r="AA28" s="73">
        <v>1</v>
      </c>
      <c r="AB28" s="76" t="str">
        <f>IFERROR(VLOOKUP(A28,#REF!,3,0),"")</f>
        <v/>
      </c>
      <c r="AD28" s="75" t="str">
        <f t="shared" si="1"/>
        <v>COBERTO</v>
      </c>
      <c r="AE28" s="54">
        <f t="shared" si="2"/>
        <v>1</v>
      </c>
      <c r="AF28" s="59" t="str">
        <f>IFERROR(VLOOKUP(F28,#REF!,3,0),"")</f>
        <v/>
      </c>
      <c r="AH28" s="58" t="str">
        <f t="shared" si="7"/>
        <v>COBERTO</v>
      </c>
      <c r="AI28" s="59">
        <v>42703</v>
      </c>
      <c r="AJ28" s="58">
        <v>3</v>
      </c>
      <c r="AK28" s="56">
        <v>581</v>
      </c>
      <c r="AL28" s="56">
        <v>3</v>
      </c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2" t="str">
        <f t="shared" si="3"/>
        <v>OK</v>
      </c>
      <c r="AX28" s="54"/>
      <c r="AY28" s="52"/>
      <c r="AZ28" s="52"/>
      <c r="BA28" s="52"/>
      <c r="BC28" s="61" t="s">
        <v>39</v>
      </c>
      <c r="BD28" s="62" t="s">
        <v>109</v>
      </c>
    </row>
    <row r="29" spans="1:56" x14ac:dyDescent="0.25">
      <c r="A29" s="50" t="s">
        <v>41</v>
      </c>
      <c r="B29" s="51" t="s">
        <v>35</v>
      </c>
      <c r="C29" s="52" t="s">
        <v>62</v>
      </c>
      <c r="D29" s="52">
        <v>3043</v>
      </c>
      <c r="E29" s="50" t="s">
        <v>57</v>
      </c>
      <c r="F29" s="50" t="s">
        <v>57</v>
      </c>
      <c r="G29" s="52" t="s">
        <v>36</v>
      </c>
      <c r="H29" s="53" t="s">
        <v>73</v>
      </c>
      <c r="I29" s="52">
        <v>2</v>
      </c>
      <c r="J29" s="54" t="s">
        <v>116</v>
      </c>
      <c r="K29" s="55">
        <v>42672</v>
      </c>
      <c r="L29" s="56" t="s">
        <v>36</v>
      </c>
      <c r="M29" s="57" t="b">
        <f t="shared" si="0"/>
        <v>1</v>
      </c>
      <c r="O29" s="73">
        <v>0</v>
      </c>
      <c r="P29" s="80">
        <v>42786</v>
      </c>
      <c r="Q29" s="74">
        <v>42703</v>
      </c>
      <c r="R29" s="75" t="str">
        <f t="shared" si="4"/>
        <v/>
      </c>
      <c r="S29" s="73">
        <v>0</v>
      </c>
      <c r="T29" s="80">
        <v>42786</v>
      </c>
      <c r="U29" s="74">
        <v>42703</v>
      </c>
      <c r="V29" s="75" t="str">
        <f t="shared" si="5"/>
        <v/>
      </c>
      <c r="W29" s="73">
        <v>1</v>
      </c>
      <c r="X29" s="80">
        <v>42786</v>
      </c>
      <c r="Y29" s="74">
        <v>42703</v>
      </c>
      <c r="Z29" s="75" t="str">
        <f t="shared" si="6"/>
        <v>COBERTO</v>
      </c>
      <c r="AA29" s="73">
        <v>1</v>
      </c>
      <c r="AB29" s="76" t="str">
        <f>IFERROR(VLOOKUP(A29,#REF!,3,0),"")</f>
        <v/>
      </c>
      <c r="AD29" s="75" t="str">
        <f t="shared" si="1"/>
        <v>COBERTO</v>
      </c>
      <c r="AE29" s="54">
        <f t="shared" si="2"/>
        <v>0</v>
      </c>
      <c r="AF29" s="59" t="str">
        <f>IFERROR(VLOOKUP(F29,#REF!,3,0),"")</f>
        <v/>
      </c>
      <c r="AH29" s="58" t="str">
        <f t="shared" si="7"/>
        <v>COBERTO</v>
      </c>
      <c r="AI29" s="59">
        <v>42698</v>
      </c>
      <c r="AJ29" s="58">
        <v>2</v>
      </c>
      <c r="AK29" s="56">
        <v>926</v>
      </c>
      <c r="AL29" s="56">
        <v>2</v>
      </c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2" t="str">
        <f t="shared" si="3"/>
        <v>OK</v>
      </c>
      <c r="AX29" s="54"/>
      <c r="AY29" s="52"/>
      <c r="AZ29" s="52"/>
      <c r="BA29" s="52"/>
      <c r="BC29" s="61" t="s">
        <v>39</v>
      </c>
      <c r="BD29" s="62" t="s">
        <v>109</v>
      </c>
    </row>
    <row r="30" spans="1:56" x14ac:dyDescent="0.25">
      <c r="A30" s="50" t="s">
        <v>41</v>
      </c>
      <c r="B30" s="51" t="s">
        <v>35</v>
      </c>
      <c r="C30" s="52" t="s">
        <v>63</v>
      </c>
      <c r="D30" s="52">
        <v>3043</v>
      </c>
      <c r="E30" s="50" t="s">
        <v>57</v>
      </c>
      <c r="F30" s="50" t="s">
        <v>57</v>
      </c>
      <c r="G30" s="52" t="s">
        <v>36</v>
      </c>
      <c r="H30" s="53" t="s">
        <v>73</v>
      </c>
      <c r="I30" s="52">
        <v>4</v>
      </c>
      <c r="J30" s="54" t="s">
        <v>116</v>
      </c>
      <c r="K30" s="55">
        <v>42667</v>
      </c>
      <c r="L30" s="56" t="s">
        <v>36</v>
      </c>
      <c r="M30" s="57" t="b">
        <f t="shared" si="0"/>
        <v>1</v>
      </c>
      <c r="O30" s="73">
        <v>0</v>
      </c>
      <c r="P30" s="80">
        <v>42786</v>
      </c>
      <c r="Q30" s="74" t="s">
        <v>89</v>
      </c>
      <c r="R30" s="75" t="str">
        <f t="shared" si="4"/>
        <v/>
      </c>
      <c r="S30" s="73">
        <v>0</v>
      </c>
      <c r="T30" s="80">
        <v>42786</v>
      </c>
      <c r="U30" s="74" t="s">
        <v>89</v>
      </c>
      <c r="V30" s="75" t="str">
        <f t="shared" si="5"/>
        <v/>
      </c>
      <c r="W30" s="73">
        <v>1</v>
      </c>
      <c r="X30" s="80">
        <v>42786</v>
      </c>
      <c r="Y30" s="74" t="s">
        <v>89</v>
      </c>
      <c r="Z30" s="75" t="str">
        <f t="shared" si="6"/>
        <v/>
      </c>
      <c r="AA30" s="73">
        <v>1</v>
      </c>
      <c r="AB30" s="76" t="str">
        <f>IFERROR(VLOOKUP(A30,#REF!,3,0),"")</f>
        <v/>
      </c>
      <c r="AC30" s="77" t="s">
        <v>89</v>
      </c>
      <c r="AD30" s="75" t="str">
        <f t="shared" si="1"/>
        <v/>
      </c>
      <c r="AE30" s="54">
        <f t="shared" si="2"/>
        <v>2</v>
      </c>
      <c r="AF30" s="59" t="str">
        <f>IFERROR(VLOOKUP(F30,#REF!,3,0),"")</f>
        <v/>
      </c>
      <c r="AH30" s="58" t="str">
        <f t="shared" si="7"/>
        <v/>
      </c>
      <c r="AK30" s="56">
        <v>89</v>
      </c>
      <c r="AL30" s="56">
        <v>4</v>
      </c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2" t="str">
        <f t="shared" si="3"/>
        <v>OK</v>
      </c>
      <c r="AX30" s="54"/>
      <c r="AY30" s="52"/>
      <c r="AZ30" s="52"/>
      <c r="BA30" s="52"/>
      <c r="BC30" s="61" t="s">
        <v>39</v>
      </c>
      <c r="BD30" s="62" t="s">
        <v>109</v>
      </c>
    </row>
    <row r="31" spans="1:56" x14ac:dyDescent="0.25">
      <c r="A31" s="50" t="s">
        <v>41</v>
      </c>
      <c r="B31" s="51" t="s">
        <v>35</v>
      </c>
      <c r="C31" s="52" t="s">
        <v>60</v>
      </c>
      <c r="D31" s="52">
        <v>895</v>
      </c>
      <c r="E31" s="50" t="s">
        <v>58</v>
      </c>
      <c r="F31" s="50" t="s">
        <v>58</v>
      </c>
      <c r="G31" s="52" t="s">
        <v>36</v>
      </c>
      <c r="H31" s="53" t="s">
        <v>74</v>
      </c>
      <c r="I31" s="52">
        <v>3</v>
      </c>
      <c r="J31" s="54" t="s">
        <v>112</v>
      </c>
      <c r="K31" s="55">
        <v>42622</v>
      </c>
      <c r="L31" s="56" t="s">
        <v>36</v>
      </c>
      <c r="M31" s="57" t="b">
        <f t="shared" si="0"/>
        <v>1</v>
      </c>
      <c r="O31" s="73">
        <v>0</v>
      </c>
      <c r="P31" s="80">
        <v>42786</v>
      </c>
      <c r="Q31" s="74">
        <v>42678</v>
      </c>
      <c r="R31" s="75" t="str">
        <f t="shared" si="4"/>
        <v/>
      </c>
      <c r="S31" s="73">
        <v>0</v>
      </c>
      <c r="T31" s="80">
        <v>42786</v>
      </c>
      <c r="U31" s="74">
        <v>42678</v>
      </c>
      <c r="V31" s="75" t="str">
        <f t="shared" si="5"/>
        <v/>
      </c>
      <c r="W31" s="73">
        <v>1</v>
      </c>
      <c r="X31" s="80">
        <v>42786</v>
      </c>
      <c r="Y31" s="74">
        <v>42678</v>
      </c>
      <c r="Z31" s="75" t="str">
        <f t="shared" si="6"/>
        <v>COBERTO</v>
      </c>
      <c r="AA31" s="73">
        <v>1</v>
      </c>
      <c r="AB31" s="76" t="str">
        <f>IFERROR(VLOOKUP(A31,#REF!,3,0),"")</f>
        <v/>
      </c>
      <c r="AD31" s="75" t="str">
        <f t="shared" si="1"/>
        <v>COBERTO</v>
      </c>
      <c r="AE31" s="54">
        <f t="shared" si="2"/>
        <v>1</v>
      </c>
      <c r="AF31" s="59" t="str">
        <f>IFERROR(VLOOKUP(F31,#REF!,3,0),"")</f>
        <v/>
      </c>
      <c r="AH31" s="58" t="str">
        <f t="shared" si="7"/>
        <v>COBERTO</v>
      </c>
      <c r="AI31" s="59">
        <v>42678</v>
      </c>
      <c r="AJ31" s="58">
        <v>3</v>
      </c>
      <c r="AK31" s="56">
        <v>1</v>
      </c>
      <c r="AL31" s="56">
        <v>1</v>
      </c>
      <c r="AM31" s="56">
        <v>31</v>
      </c>
      <c r="AN31" s="56">
        <v>2</v>
      </c>
      <c r="AO31" s="56"/>
      <c r="AP31" s="56"/>
      <c r="AQ31" s="56"/>
      <c r="AR31" s="56"/>
      <c r="AS31" s="56"/>
      <c r="AT31" s="56"/>
      <c r="AU31" s="56"/>
      <c r="AV31" s="56"/>
      <c r="AW31" s="52" t="str">
        <f t="shared" si="3"/>
        <v>OK</v>
      </c>
      <c r="AX31" s="54"/>
      <c r="AY31" s="52"/>
      <c r="AZ31" s="52"/>
      <c r="BA31" s="52"/>
      <c r="BC31" s="61" t="s">
        <v>39</v>
      </c>
      <c r="BD31" s="62" t="s">
        <v>109</v>
      </c>
    </row>
    <row r="32" spans="1:56" x14ac:dyDescent="0.25">
      <c r="A32" s="50" t="s">
        <v>41</v>
      </c>
      <c r="B32" s="51" t="s">
        <v>35</v>
      </c>
      <c r="C32" s="52" t="s">
        <v>61</v>
      </c>
      <c r="D32" s="52">
        <v>895</v>
      </c>
      <c r="E32" s="50" t="s">
        <v>58</v>
      </c>
      <c r="F32" s="50" t="s">
        <v>58</v>
      </c>
      <c r="G32" s="52" t="s">
        <v>36</v>
      </c>
      <c r="H32" s="53" t="s">
        <v>74</v>
      </c>
      <c r="I32" s="52">
        <v>1</v>
      </c>
      <c r="J32" s="54" t="s">
        <v>112</v>
      </c>
      <c r="K32" s="55">
        <v>42622</v>
      </c>
      <c r="L32" s="56" t="s">
        <v>36</v>
      </c>
      <c r="M32" s="57" t="b">
        <f t="shared" si="0"/>
        <v>1</v>
      </c>
      <c r="O32" s="73">
        <v>0</v>
      </c>
      <c r="P32" s="80">
        <v>42786</v>
      </c>
      <c r="Q32" s="74">
        <v>42698</v>
      </c>
      <c r="R32" s="75" t="str">
        <f t="shared" si="4"/>
        <v/>
      </c>
      <c r="S32" s="73">
        <v>0</v>
      </c>
      <c r="T32" s="80">
        <v>42786</v>
      </c>
      <c r="U32" s="74">
        <v>42698</v>
      </c>
      <c r="V32" s="75" t="str">
        <f t="shared" si="5"/>
        <v/>
      </c>
      <c r="W32" s="73">
        <v>1</v>
      </c>
      <c r="X32" s="80">
        <v>42786</v>
      </c>
      <c r="Y32" s="74">
        <v>42698</v>
      </c>
      <c r="Z32" s="75" t="str">
        <f t="shared" si="6"/>
        <v>COBERTO</v>
      </c>
      <c r="AA32" s="73">
        <v>1</v>
      </c>
      <c r="AB32" s="76" t="str">
        <f>IFERROR(VLOOKUP(A32,#REF!,3,0),"")</f>
        <v/>
      </c>
      <c r="AD32" s="75" t="str">
        <f t="shared" si="1"/>
        <v>PARCIAL</v>
      </c>
      <c r="AE32" s="54">
        <f t="shared" si="2"/>
        <v>0</v>
      </c>
      <c r="AF32" s="59" t="str">
        <f>IFERROR(VLOOKUP(F32,#REF!,3,0),"")</f>
        <v/>
      </c>
      <c r="AH32" s="58" t="str">
        <f t="shared" si="7"/>
        <v>PARCIAL</v>
      </c>
      <c r="AI32" s="59">
        <v>42691</v>
      </c>
      <c r="AJ32" s="58">
        <v>1</v>
      </c>
      <c r="AK32" s="56">
        <v>16</v>
      </c>
      <c r="AL32" s="56">
        <v>1</v>
      </c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2" t="str">
        <f t="shared" si="3"/>
        <v>OK</v>
      </c>
      <c r="AX32" s="54"/>
      <c r="AY32" s="52"/>
      <c r="AZ32" s="52"/>
      <c r="BA32" s="52"/>
      <c r="BC32" s="61" t="s">
        <v>39</v>
      </c>
      <c r="BD32" s="62" t="s">
        <v>109</v>
      </c>
    </row>
    <row r="33" spans="1:56" x14ac:dyDescent="0.25">
      <c r="A33" s="50" t="s">
        <v>40</v>
      </c>
      <c r="B33" s="51" t="s">
        <v>35</v>
      </c>
      <c r="C33" s="52" t="s">
        <v>60</v>
      </c>
      <c r="D33" s="52">
        <v>2251</v>
      </c>
      <c r="E33" s="50" t="s">
        <v>59</v>
      </c>
      <c r="F33" s="50" t="s">
        <v>59</v>
      </c>
      <c r="G33" s="52" t="s">
        <v>36</v>
      </c>
      <c r="H33" s="53" t="s">
        <v>75</v>
      </c>
      <c r="I33" s="52">
        <v>18</v>
      </c>
      <c r="J33" s="54" t="s">
        <v>112</v>
      </c>
      <c r="K33" s="55">
        <v>42622</v>
      </c>
      <c r="L33" s="56" t="s">
        <v>36</v>
      </c>
      <c r="M33" s="57" t="b">
        <f t="shared" si="0"/>
        <v>1</v>
      </c>
      <c r="O33" s="73">
        <v>0</v>
      </c>
      <c r="P33" s="80">
        <v>42786</v>
      </c>
      <c r="Q33" s="74">
        <v>42678</v>
      </c>
      <c r="R33" s="75" t="str">
        <f t="shared" si="4"/>
        <v/>
      </c>
      <c r="S33" s="73">
        <v>0</v>
      </c>
      <c r="T33" s="80">
        <v>42786</v>
      </c>
      <c r="U33" s="74">
        <v>42678</v>
      </c>
      <c r="V33" s="75" t="str">
        <f t="shared" si="5"/>
        <v/>
      </c>
      <c r="W33" s="73">
        <v>6</v>
      </c>
      <c r="X33" s="80">
        <v>42786</v>
      </c>
      <c r="Y33" s="74">
        <v>42678</v>
      </c>
      <c r="Z33" s="75" t="str">
        <f t="shared" si="6"/>
        <v>COBERTO</v>
      </c>
      <c r="AA33" s="73">
        <v>6</v>
      </c>
      <c r="AB33" s="76" t="str">
        <f>IFERROR(VLOOKUP(A33,#REF!,3,0),"")</f>
        <v/>
      </c>
      <c r="AD33" s="75" t="str">
        <f t="shared" si="1"/>
        <v>COBERTO</v>
      </c>
      <c r="AE33" s="54">
        <f t="shared" si="2"/>
        <v>6</v>
      </c>
      <c r="AF33" s="59" t="str">
        <f>IFERROR(VLOOKUP(F33,#REF!,3,0),"")</f>
        <v/>
      </c>
      <c r="AH33" s="58" t="str">
        <f t="shared" si="7"/>
        <v>COBERTO</v>
      </c>
      <c r="AI33" s="59">
        <v>42678</v>
      </c>
      <c r="AJ33" s="58">
        <v>18</v>
      </c>
      <c r="AK33" s="56">
        <v>2</v>
      </c>
      <c r="AL33" s="56">
        <v>6</v>
      </c>
      <c r="AM33" s="56">
        <v>32</v>
      </c>
      <c r="AN33" s="56">
        <v>12</v>
      </c>
      <c r="AO33" s="56"/>
      <c r="AP33" s="56"/>
      <c r="AQ33" s="56"/>
      <c r="AR33" s="56"/>
      <c r="AS33" s="56"/>
      <c r="AT33" s="56"/>
      <c r="AU33" s="56"/>
      <c r="AV33" s="56"/>
      <c r="AW33" s="52" t="str">
        <f t="shared" si="3"/>
        <v>OK</v>
      </c>
      <c r="AX33" s="54"/>
      <c r="AY33" s="52"/>
      <c r="AZ33" s="52"/>
      <c r="BA33" s="52"/>
      <c r="BC33" s="61" t="s">
        <v>39</v>
      </c>
      <c r="BD33" s="62" t="s">
        <v>109</v>
      </c>
    </row>
    <row r="34" spans="1:56" x14ac:dyDescent="0.25">
      <c r="A34" s="50" t="s">
        <v>40</v>
      </c>
      <c r="B34" s="51" t="s">
        <v>35</v>
      </c>
      <c r="C34" s="52" t="s">
        <v>61</v>
      </c>
      <c r="D34" s="52">
        <v>2251</v>
      </c>
      <c r="E34" s="50" t="s">
        <v>59</v>
      </c>
      <c r="F34" s="50" t="s">
        <v>59</v>
      </c>
      <c r="G34" s="52" t="s">
        <v>36</v>
      </c>
      <c r="H34" s="53" t="s">
        <v>75</v>
      </c>
      <c r="I34" s="52">
        <v>6</v>
      </c>
      <c r="J34" s="54" t="s">
        <v>112</v>
      </c>
      <c r="K34" s="55">
        <v>42622</v>
      </c>
      <c r="L34" s="56" t="s">
        <v>36</v>
      </c>
      <c r="M34" s="57" t="b">
        <f t="shared" si="0"/>
        <v>1</v>
      </c>
      <c r="O34" s="73">
        <v>0</v>
      </c>
      <c r="P34" s="80">
        <v>42786</v>
      </c>
      <c r="Q34" s="74">
        <v>42685</v>
      </c>
      <c r="R34" s="75" t="str">
        <f t="shared" si="4"/>
        <v/>
      </c>
      <c r="S34" s="73">
        <v>0</v>
      </c>
      <c r="T34" s="80">
        <v>42786</v>
      </c>
      <c r="U34" s="74">
        <v>42685</v>
      </c>
      <c r="V34" s="75" t="str">
        <f t="shared" si="5"/>
        <v/>
      </c>
      <c r="W34" s="73">
        <v>6</v>
      </c>
      <c r="X34" s="80">
        <v>42786</v>
      </c>
      <c r="Y34" s="74">
        <v>42685</v>
      </c>
      <c r="Z34" s="75" t="str">
        <f t="shared" si="6"/>
        <v>COBERTO</v>
      </c>
      <c r="AA34" s="73">
        <v>6</v>
      </c>
      <c r="AB34" s="76" t="str">
        <f>IFERROR(VLOOKUP(A34,#REF!,3,0),"")</f>
        <v/>
      </c>
      <c r="AD34" s="75" t="str">
        <f t="shared" si="1"/>
        <v>PARCIAL</v>
      </c>
      <c r="AE34" s="54">
        <f t="shared" si="2"/>
        <v>0</v>
      </c>
      <c r="AF34" s="59" t="str">
        <f>IFERROR(VLOOKUP(F34,#REF!,3,0),"")</f>
        <v/>
      </c>
      <c r="AH34" s="58" t="str">
        <f t="shared" si="7"/>
        <v>PARCIAL</v>
      </c>
      <c r="AI34" s="59">
        <v>42691</v>
      </c>
      <c r="AJ34" s="58">
        <v>6</v>
      </c>
      <c r="AK34" s="56">
        <v>17</v>
      </c>
      <c r="AL34" s="56">
        <v>6</v>
      </c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2" t="str">
        <f t="shared" si="3"/>
        <v>OK</v>
      </c>
      <c r="AX34" s="54"/>
      <c r="AY34" s="52"/>
      <c r="AZ34" s="52"/>
      <c r="BA34" s="52"/>
      <c r="BC34" s="61" t="s">
        <v>39</v>
      </c>
      <c r="BD34" s="62" t="s">
        <v>109</v>
      </c>
    </row>
  </sheetData>
  <sheetProtection formatColumns="0" formatRows="0" autoFilter="0"/>
  <customSheetViews>
    <customSheetView guid="{07DEE432-66E5-4F9D-8731-C2DD93522E3F}" scale="90" showGridLines="0" filter="1" showAutoFilter="1" hiddenColumns="1">
      <selection activeCell="Z1349" sqref="Z1349"/>
      <pageMargins left="0.511811024" right="0.511811024" top="0.78740157499999996" bottom="0.78740157499999996" header="0.31496062000000002" footer="0.31496062000000002"/>
      <pageSetup paperSize="9" orientation="portrait" r:id="rId1"/>
      <autoFilter ref="A2:BD3972">
        <filterColumn colId="1">
          <filters>
            <filter val="PÇ Carbono"/>
            <filter val="Pç Usinado"/>
          </filters>
        </filterColumn>
        <filterColumn colId="21">
          <filters>
            <dateGroupItem year="2017" month="2" dateTimeGrouping="month"/>
          </filters>
        </filterColumn>
        <filterColumn colId="22">
          <filters blank="1">
            <filter val="PARCIAL"/>
          </filters>
        </filterColumn>
      </autoFilter>
    </customSheetView>
    <customSheetView guid="{1DAC42DB-57FE-461E-A91C-105522B08BF9}" scale="90" showGridLines="0" showAutoFilter="1" hiddenColumns="1" topLeftCell="AK1">
      <selection activeCell="AM1426" sqref="AM1426"/>
      <pageMargins left="0.511811024" right="0.511811024" top="0.78740157499999996" bottom="0.78740157499999996" header="0.31496062000000002" footer="0.31496062000000002"/>
      <pageSetup paperSize="9" orientation="portrait" r:id="rId2"/>
      <autoFilter ref="A2:BD3972"/>
    </customSheetView>
    <customSheetView guid="{C5E316BB-0BC7-4D41-9838-9DFD3B0E7E9A}" scale="90" showGridLines="0" showAutoFilter="1">
      <selection activeCell="E1407" sqref="E1407:L1420"/>
      <pageMargins left="0.511811024" right="0.511811024" top="0.78740157499999996" bottom="0.78740157499999996" header="0.31496062000000002" footer="0.31496062000000002"/>
      <pageSetup paperSize="9" orientation="portrait" r:id="rId3"/>
      <autoFilter ref="A2:AZ3995"/>
    </customSheetView>
    <customSheetView guid="{630DDF9D-D6DE-4160-B342-E8414218518D}" scale="90" showGridLines="0" filter="1" showAutoFilter="1" hiddenColumns="1" topLeftCell="AE1">
      <selection activeCell="AY926" sqref="AY926"/>
      <pageMargins left="0.511811024" right="0.511811024" top="0.78740157499999996" bottom="0.78740157499999996" header="0.31496062000000002" footer="0.31496062000000002"/>
      <pageSetup paperSize="9" orientation="portrait" r:id="rId4"/>
      <autoFilter ref="A2:AZ3995">
        <filterColumn colId="47">
          <filters>
            <filter val="FALTA MP"/>
          </filters>
        </filterColumn>
      </autoFilter>
    </customSheetView>
    <customSheetView guid="{1426719E-7B3F-48DF-A9C0-394DA4E89CA8}" scale="90" showGridLines="0" filter="1" showAutoFilter="1" topLeftCell="T2">
      <selection activeCell="T327" sqref="T327"/>
      <pageMargins left="0.511811024" right="0.511811024" top="0.78740157499999996" bottom="0.78740157499999996" header="0.31496062000000002" footer="0.31496062000000002"/>
      <pageSetup paperSize="9" orientation="portrait" r:id="rId5"/>
      <autoFilter ref="A2:AZ3996">
        <filterColumn colId="1">
          <filters>
            <filter val="Pç Usinado"/>
          </filters>
        </filterColumn>
        <filterColumn colId="2">
          <filters>
            <filter val="ENIFER"/>
          </filters>
        </filterColumn>
      </autoFilter>
    </customSheetView>
    <customSheetView guid="{5C5D4B5C-E509-4FB2-8653-BA302D2C9283}" scale="90" showGridLines="0" filter="1" showAutoFilter="1" hiddenColumns="1" topLeftCell="B1">
      <pane xSplit="16" ySplit="2" topLeftCell="Z3" activePane="bottomRight" state="frozen"/>
      <selection pane="bottomRight" activeCell="AZ3333" sqref="AZ3333"/>
      <pageMargins left="0.511811024" right="0.511811024" top="0.78740157499999996" bottom="0.78740157499999996" header="0.31496062000000002" footer="0.31496062000000002"/>
      <pageSetup paperSize="9" orientation="portrait" r:id="rId6"/>
      <autoFilter ref="A2:AZ3995">
        <filterColumn colId="1">
          <filters>
            <filter val="LRU"/>
          </filters>
        </filterColumn>
        <filterColumn colId="20">
          <customFilters>
            <customFilter operator="notEqual" val=" "/>
          </customFilters>
        </filterColumn>
        <filterColumn colId="22">
          <filters>
            <filter val="PARCIAL"/>
          </filters>
        </filterColumn>
      </autoFilter>
    </customSheetView>
    <customSheetView guid="{7FDF4D7D-A53B-440E-BBA1-0D64470265F8}" scale="90" showGridLines="0" filter="1" showAutoFilter="1" topLeftCell="A604">
      <selection activeCell="A3123" sqref="A3123"/>
      <pageMargins left="0.511811024" right="0.511811024" top="0.78740157499999996" bottom="0.78740157499999996" header="0.31496062000000002" footer="0.31496062000000002"/>
      <pageSetup paperSize="9" orientation="portrait" r:id="rId7"/>
      <autoFilter ref="A2:AZ3996">
        <filterColumn colId="0">
          <filters>
            <filter val="804"/>
          </filters>
        </filterColumn>
      </autoFilter>
    </customSheetView>
    <customSheetView guid="{5D7570ED-1067-4A4E-9A1F-21E3E58969D4}" scale="90" showGridLines="0" filter="1" showAutoFilter="1" hiddenColumns="1" topLeftCell="AQ2176">
      <selection activeCell="AZ2727" sqref="AZ2727"/>
      <pageMargins left="0.511811024" right="0.511811024" top="0.78740157499999996" bottom="0.78740157499999996" header="0.31496062000000002" footer="0.31496062000000002"/>
      <pageSetup paperSize="9" orientation="portrait" r:id="rId8"/>
      <autoFilter ref="A2:AZ3995">
        <filterColumn colId="1">
          <filters>
            <filter val="Hardware"/>
          </filters>
        </filterColumn>
        <filterColumn colId="26">
          <filters blank="1">
            <filter val="#N/D"/>
            <filter val="PARCIAL"/>
          </filters>
        </filterColumn>
        <filterColumn colId="51">
          <customFilters>
            <customFilter operator="notEqual" val=" "/>
          </customFilters>
        </filterColumn>
      </autoFilter>
    </customSheetView>
    <customSheetView guid="{A6464A03-CC63-4701-91E9-34BE194698D6}" scale="90" showPageBreaks="1" showGridLines="0" fitToPage="1" filter="1" showAutoFilter="1" hiddenColumns="1" topLeftCell="B1">
      <pane ySplit="922" topLeftCell="A924" activePane="bottomLeft" state="frozen"/>
      <selection pane="bottomLeft" activeCell="R937" sqref="R937"/>
      <pageMargins left="0.25" right="0.25" top="0.75" bottom="0.75" header="0.3" footer="0.3"/>
      <pageSetup paperSize="9" scale="13" orientation="portrait" r:id="rId9"/>
      <autoFilter ref="A2:BD3972">
        <filterColumn colId="1">
          <filters>
            <filter val="Pç Usinado"/>
          </filters>
        </filterColumn>
        <filterColumn colId="14">
          <customFilters>
            <customFilter operator="notEqual" val=" "/>
          </customFilters>
        </filterColumn>
        <filterColumn colId="17">
          <filters>
            <filter val="FALSO"/>
          </filters>
        </filterColumn>
        <filterColumn colId="26">
          <filters>
            <filter val="PARCIAL"/>
          </filters>
        </filterColumn>
      </autoFilter>
    </customSheetView>
    <customSheetView guid="{1C2C5FBF-EEF3-4039-9BD1-2641121F31B6}" scale="90" showGridLines="0" filter="1" showAutoFilter="1" hiddenColumns="1" topLeftCell="E307">
      <selection activeCell="V422" sqref="V422"/>
      <pageMargins left="0.511811024" right="0.511811024" top="0.78740157499999996" bottom="0.78740157499999996" header="0.31496062000000002" footer="0.31496062000000002"/>
      <pageSetup paperSize="9" orientation="portrait" r:id="rId10"/>
      <autoFilter ref="A2:BD3972">
        <filterColumn colId="25">
          <filters>
            <filter val="FALTA OF"/>
            <dateGroupItem year="2017" dateTimeGrouping="year"/>
          </filters>
        </filterColumn>
        <filterColumn colId="26">
          <filters>
            <filter val="PARCIAL"/>
          </filters>
        </filterColumn>
      </autoFilter>
    </customSheetView>
    <customSheetView guid="{185E5A61-93B9-4757-84B6-0B1A66FE4EAD}" scale="90" showGridLines="0" showAutoFilter="1" hiddenColumns="1">
      <selection activeCell="A2" sqref="A2"/>
      <pageMargins left="0.511811024" right="0.511811024" top="0.78740157499999996" bottom="0.78740157499999996" header="0.31496062000000002" footer="0.31496062000000002"/>
      <pageSetup paperSize="9" orientation="portrait" r:id="rId11"/>
      <autoFilter ref="A2:BD3972"/>
    </customSheetView>
  </customSheetViews>
  <mergeCells count="9">
    <mergeCell ref="S3:V3"/>
    <mergeCell ref="O3:R3"/>
    <mergeCell ref="BD3:BF3"/>
    <mergeCell ref="AK3:AW3"/>
    <mergeCell ref="AX3:BC3"/>
    <mergeCell ref="AI3:AJ3"/>
    <mergeCell ref="AA3:AD3"/>
    <mergeCell ref="W3:Z3"/>
    <mergeCell ref="AE3:AH3"/>
  </mergeCells>
  <conditionalFormatting sqref="F4">
    <cfRule type="duplicateValues" dxfId="11" priority="101"/>
  </conditionalFormatting>
  <conditionalFormatting sqref="AW4">
    <cfRule type="cellIs" dxfId="10" priority="99" operator="equal">
      <formula>"SEM INFO"</formula>
    </cfRule>
  </conditionalFormatting>
  <conditionalFormatting sqref="AD4:AD1048576 Z4:Z1048576 AH4:AH1048576">
    <cfRule type="cellIs" dxfId="9" priority="98" operator="equal">
      <formula>"COBERTO"</formula>
    </cfRule>
  </conditionalFormatting>
  <conditionalFormatting sqref="AD4:AD1048576 Z4:Z1048576 AH4:AH1048576">
    <cfRule type="cellIs" dxfId="8" priority="97" operator="equal">
      <formula>"PARCIAL"</formula>
    </cfRule>
  </conditionalFormatting>
  <conditionalFormatting sqref="BE4">
    <cfRule type="cellIs" dxfId="7" priority="84" operator="equal">
      <formula>"Nova Data"</formula>
    </cfRule>
  </conditionalFormatting>
  <conditionalFormatting sqref="F1 F3:F1048576">
    <cfRule type="duplicateValues" dxfId="6" priority="1171"/>
  </conditionalFormatting>
  <conditionalFormatting sqref="E4">
    <cfRule type="duplicateValues" dxfId="5" priority="5"/>
  </conditionalFormatting>
  <conditionalFormatting sqref="E1 E3:E1048576">
    <cfRule type="duplicateValues" dxfId="4" priority="6"/>
  </conditionalFormatting>
  <conditionalFormatting sqref="V4:V1048576">
    <cfRule type="cellIs" dxfId="3" priority="4" operator="equal">
      <formula>"COBERTO"</formula>
    </cfRule>
  </conditionalFormatting>
  <conditionalFormatting sqref="V4:V1048576">
    <cfRule type="cellIs" dxfId="2" priority="3" operator="equal">
      <formula>"PARCIAL"</formula>
    </cfRule>
  </conditionalFormatting>
  <conditionalFormatting sqref="R4:R1048576">
    <cfRule type="cellIs" dxfId="1" priority="2" operator="equal">
      <formula>"COBERTO"</formula>
    </cfRule>
  </conditionalFormatting>
  <conditionalFormatting sqref="R4:R1048576">
    <cfRule type="cellIs" dxfId="0" priority="1" operator="equal">
      <formula>"PARCIAL"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cecilia.verri</dc:creator>
  <cp:lastModifiedBy>Cleber Leite Soares</cp:lastModifiedBy>
  <cp:lastPrinted>2017-03-06T10:58:59Z</cp:lastPrinted>
  <dcterms:created xsi:type="dcterms:W3CDTF">2017-02-23T12:26:21Z</dcterms:created>
  <dcterms:modified xsi:type="dcterms:W3CDTF">2017-03-22T17:31:19Z</dcterms:modified>
</cp:coreProperties>
</file>