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u Drive\Estudos\Excel\"/>
    </mc:Choice>
  </mc:AlternateContent>
  <xr:revisionPtr revIDLastSave="0" documentId="13_ncr:1_{A3475746-EDD7-42BF-8A32-F8D1D35D8B81}" xr6:coauthVersionLast="47" xr6:coauthVersionMax="47" xr10:uidLastSave="{00000000-0000-0000-0000-000000000000}"/>
  <bookViews>
    <workbookView xWindow="-108" yWindow="-108" windowWidth="23256" windowHeight="12456" tabRatio="31" xr2:uid="{85DFD850-9882-4E07-9F6F-1A9B1D276CE4}"/>
  </bookViews>
  <sheets>
    <sheet name="Simulador" sheetId="1" r:id="rId1"/>
    <sheet name="Perfil" sheetId="2" r:id="rId2"/>
  </sheets>
  <definedNames>
    <definedName name="aporte">Simulador!$D$16</definedName>
    <definedName name="dividendos_mensais">Simulador!$D$20</definedName>
    <definedName name="patrimonio">Simulador!$D$19</definedName>
    <definedName name="percentual_investimento">Simulador!$D$12</definedName>
    <definedName name="perfil_investidor">Perfil!$B$2:$E$20</definedName>
    <definedName name="qtde_anos">Simulador!$D$17</definedName>
    <definedName name="Rendimento_carteira">Simulador!$D$11</definedName>
    <definedName name="Salários">Simulador!$D$10</definedName>
    <definedName name="taxa_mensal">Simulador!$D$18</definedName>
    <definedName name="Tipo_FII">Simulador!$B$33:$D$40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C35" i="1"/>
  <c r="C36" i="1"/>
  <c r="C37" i="1"/>
  <c r="C38" i="1"/>
  <c r="C39" i="1"/>
  <c r="C34" i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3" i="2"/>
  <c r="B24" i="1"/>
  <c r="B25" i="1"/>
  <c r="B26" i="1"/>
  <c r="B27" i="1"/>
  <c r="B28" i="1"/>
  <c r="B23" i="1"/>
  <c r="C26" i="1" l="1"/>
  <c r="D26" i="1" s="1"/>
  <c r="C25" i="1"/>
  <c r="D25" i="1" s="1"/>
  <c r="C24" i="1"/>
  <c r="D24" i="1" s="1"/>
  <c r="C23" i="1"/>
  <c r="D23" i="1" s="1"/>
  <c r="C28" i="1"/>
  <c r="D28" i="1" s="1"/>
  <c r="C31" i="1"/>
  <c r="D35" i="1" s="1"/>
  <c r="C27" i="1"/>
  <c r="D27" i="1" s="1"/>
  <c r="D19" i="1"/>
  <c r="D20" i="1" s="1"/>
  <c r="D38" i="1" l="1"/>
  <c r="D39" i="1"/>
  <c r="D34" i="1"/>
  <c r="D37" i="1"/>
  <c r="D36" i="1"/>
  <c r="D40" i="1" l="1"/>
</calcChain>
</file>

<file path=xl/sharedStrings.xml><?xml version="1.0" encoding="utf-8"?>
<sst xmlns="http://schemas.openxmlformats.org/spreadsheetml/2006/main" count="65" uniqueCount="30">
  <si>
    <t>CONFIGURAÇÕES</t>
  </si>
  <si>
    <t>Salários</t>
  </si>
  <si>
    <t>Rendimento Carteira</t>
  </si>
  <si>
    <t>Quanto investir por mês?</t>
  </si>
  <si>
    <t>Por Quantos Anos?</t>
  </si>
  <si>
    <t>Taxa de Rendimento Mensal?</t>
  </si>
  <si>
    <t>Patrimônio acumulado no período?</t>
  </si>
  <si>
    <t>Dividendos Mensais</t>
  </si>
  <si>
    <t>INVESTIMENTO MENSAL</t>
  </si>
  <si>
    <t>CENÁRIOS</t>
  </si>
  <si>
    <t>Dividendo</t>
  </si>
  <si>
    <t>PERFIL</t>
  </si>
  <si>
    <t>CHAVE</t>
  </si>
  <si>
    <t>TIPO DE FII</t>
  </si>
  <si>
    <t>%</t>
  </si>
  <si>
    <t>Conservador</t>
  </si>
  <si>
    <t>PAPEL</t>
  </si>
  <si>
    <t>TIJOLO</t>
  </si>
  <si>
    <t>HÍBRIDOS</t>
  </si>
  <si>
    <t>FOFs</t>
  </si>
  <si>
    <t>DESENVOLVIMENTO</t>
  </si>
  <si>
    <t>HOTELARIAS</t>
  </si>
  <si>
    <t>Moderado</t>
  </si>
  <si>
    <t>Agressivo</t>
  </si>
  <si>
    <t>VALOR A SER INVESTIDO POR MÊS</t>
  </si>
  <si>
    <t>% SUGERIDO</t>
  </si>
  <si>
    <t>VALORES</t>
  </si>
  <si>
    <t>Sugestão de Valor de Investimento (30%)</t>
  </si>
  <si>
    <t>% Investido</t>
  </si>
  <si>
    <t>AGRESSIVO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</si>
</sst>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20"/>
      <color theme="0"/>
      <name val="Segoe UI Semibold"/>
      <family val="2"/>
    </font>
    <font>
      <b/>
      <sz val="12"/>
      <color theme="1"/>
      <name val="Aptos Narrow"/>
      <family val="2"/>
      <scheme val="minor"/>
    </font>
    <font>
      <sz val="12"/>
      <color theme="0"/>
      <name val="Segoe UI Semibold"/>
      <family val="2"/>
    </font>
    <font>
      <sz val="12"/>
      <color theme="0"/>
      <name val="Aptos Narrow"/>
      <family val="2"/>
      <scheme val="minor"/>
    </font>
    <font>
      <sz val="12"/>
      <name val="Aptos Narrow"/>
      <family val="2"/>
      <scheme val="minor"/>
    </font>
    <font>
      <b/>
      <sz val="12"/>
      <name val="Aptos Narrow"/>
      <family val="2"/>
      <scheme val="minor"/>
    </font>
    <font>
      <sz val="11"/>
      <color rgb="FF9C57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4005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EB9C"/>
      </patternFill>
    </fill>
  </fills>
  <borders count="3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/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auto="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medium">
        <color auto="1"/>
      </bottom>
      <diagonal/>
    </border>
    <border>
      <left style="medium">
        <color auto="1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auto="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auto="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auto="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auto="1"/>
      </left>
      <right style="medium">
        <color theme="0" tint="-0.14996795556505021"/>
      </right>
      <top style="medium">
        <color theme="0" tint="-0.14996795556505021"/>
      </top>
      <bottom style="medium">
        <color auto="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auto="1"/>
      </bottom>
      <diagonal/>
    </border>
    <border>
      <left style="medium">
        <color theme="0" tint="-0.14996795556505021"/>
      </left>
      <right style="medium">
        <color auto="1"/>
      </right>
      <top style="medium">
        <color theme="0" tint="-0.14996795556505021"/>
      </top>
      <bottom style="medium">
        <color auto="1"/>
      </bottom>
      <diagonal/>
    </border>
    <border>
      <left style="medium">
        <color auto="1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auto="1"/>
      </right>
      <top/>
      <bottom style="thin">
        <color theme="2" tint="-0.499984740745262"/>
      </bottom>
      <diagonal/>
    </border>
    <border>
      <left style="medium">
        <color auto="1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auto="1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auto="1"/>
      </left>
      <right style="thin">
        <color theme="2" tint="-0.499984740745262"/>
      </right>
      <top style="thin">
        <color theme="2" tint="-0.499984740745262"/>
      </top>
      <bottom style="medium">
        <color auto="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medium">
        <color auto="1"/>
      </bottom>
      <diagonal/>
    </border>
    <border>
      <left style="thin">
        <color theme="2" tint="-0.499984740745262"/>
      </left>
      <right style="medium">
        <color auto="1"/>
      </right>
      <top style="thin">
        <color theme="2" tint="-0.499984740745262"/>
      </top>
      <bottom style="medium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9" borderId="0" applyNumberFormat="0" applyBorder="0" applyAlignment="0" applyProtection="0"/>
  </cellStyleXfs>
  <cellXfs count="61">
    <xf numFmtId="0" fontId="0" fillId="0" borderId="0" xfId="0"/>
    <xf numFmtId="0" fontId="3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0" fontId="6" fillId="2" borderId="5" xfId="0" applyFont="1" applyFill="1" applyBorder="1" applyAlignment="1">
      <alignment horizontal="center" vertical="center"/>
    </xf>
    <xf numFmtId="0" fontId="7" fillId="0" borderId="0" xfId="0" applyFont="1"/>
    <xf numFmtId="164" fontId="5" fillId="0" borderId="24" xfId="0" applyNumberFormat="1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10" fontId="5" fillId="0" borderId="27" xfId="0" applyNumberFormat="1" applyFont="1" applyBorder="1" applyAlignment="1">
      <alignment horizontal="center"/>
    </xf>
    <xf numFmtId="8" fontId="5" fillId="4" borderId="27" xfId="0" applyNumberFormat="1" applyFont="1" applyFill="1" applyBorder="1" applyAlignment="1">
      <alignment horizontal="center"/>
    </xf>
    <xf numFmtId="164" fontId="5" fillId="4" borderId="30" xfId="0" applyNumberFormat="1" applyFont="1" applyFill="1" applyBorder="1" applyAlignment="1">
      <alignment horizontal="center"/>
    </xf>
    <xf numFmtId="164" fontId="8" fillId="6" borderId="7" xfId="0" applyNumberFormat="1" applyFont="1" applyFill="1" applyBorder="1" applyAlignment="1">
      <alignment horizontal="center"/>
    </xf>
    <xf numFmtId="10" fontId="8" fillId="6" borderId="9" xfId="1" applyNumberFormat="1" applyFont="1" applyFill="1" applyBorder="1" applyAlignment="1">
      <alignment horizontal="center"/>
    </xf>
    <xf numFmtId="164" fontId="3" fillId="7" borderId="12" xfId="0" applyNumberFormat="1" applyFont="1" applyFill="1" applyBorder="1" applyAlignment="1">
      <alignment horizontal="center"/>
    </xf>
    <xf numFmtId="0" fontId="3" fillId="7" borderId="13" xfId="0" applyFont="1" applyFill="1" applyBorder="1" applyAlignment="1">
      <alignment horizontal="left" indent="3"/>
    </xf>
    <xf numFmtId="8" fontId="3" fillId="7" borderId="14" xfId="0" applyNumberFormat="1" applyFont="1" applyFill="1" applyBorder="1"/>
    <xf numFmtId="8" fontId="3" fillId="7" borderId="17" xfId="0" applyNumberFormat="1" applyFont="1" applyFill="1" applyBorder="1"/>
    <xf numFmtId="0" fontId="3" fillId="7" borderId="15" xfId="0" applyFont="1" applyFill="1" applyBorder="1" applyAlignment="1">
      <alignment horizontal="left" indent="3"/>
    </xf>
    <xf numFmtId="8" fontId="3" fillId="7" borderId="16" xfId="0" applyNumberFormat="1" applyFont="1" applyFill="1" applyBorder="1"/>
    <xf numFmtId="8" fontId="3" fillId="7" borderId="18" xfId="0" applyNumberFormat="1" applyFont="1" applyFill="1" applyBorder="1"/>
    <xf numFmtId="0" fontId="3" fillId="7" borderId="19" xfId="0" applyFont="1" applyFill="1" applyBorder="1" applyAlignment="1">
      <alignment horizontal="left" indent="3"/>
    </xf>
    <xf numFmtId="8" fontId="3" fillId="7" borderId="20" xfId="0" applyNumberFormat="1" applyFont="1" applyFill="1" applyBorder="1"/>
    <xf numFmtId="8" fontId="3" fillId="7" borderId="21" xfId="0" applyNumberFormat="1" applyFont="1" applyFill="1" applyBorder="1"/>
    <xf numFmtId="9" fontId="0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0" fontId="5" fillId="3" borderId="0" xfId="0" applyFont="1" applyFill="1"/>
    <xf numFmtId="164" fontId="5" fillId="3" borderId="0" xfId="0" applyNumberFormat="1" applyFont="1" applyFill="1" applyAlignment="1">
      <alignment horizontal="center"/>
    </xf>
    <xf numFmtId="0" fontId="9" fillId="7" borderId="0" xfId="0" applyFont="1" applyFill="1" applyAlignment="1">
      <alignment horizontal="center" vertical="center"/>
    </xf>
    <xf numFmtId="0" fontId="5" fillId="7" borderId="0" xfId="0" applyFont="1" applyFill="1"/>
    <xf numFmtId="0" fontId="2" fillId="8" borderId="0" xfId="0" applyFont="1" applyFill="1"/>
    <xf numFmtId="9" fontId="2" fillId="8" borderId="0" xfId="1" applyFont="1" applyFill="1" applyAlignment="1">
      <alignment horizontal="center"/>
    </xf>
    <xf numFmtId="0" fontId="0" fillId="0" borderId="31" xfId="0" applyBorder="1"/>
    <xf numFmtId="9" fontId="0" fillId="0" borderId="31" xfId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32" xfId="0" applyBorder="1"/>
    <xf numFmtId="9" fontId="0" fillId="0" borderId="32" xfId="1" applyFont="1" applyBorder="1" applyAlignment="1">
      <alignment horizontal="center"/>
    </xf>
    <xf numFmtId="9" fontId="3" fillId="0" borderId="0" xfId="1" applyFont="1" applyAlignment="1">
      <alignment horizontal="center"/>
    </xf>
    <xf numFmtId="164" fontId="5" fillId="7" borderId="0" xfId="0" applyNumberFormat="1" applyFont="1" applyFill="1" applyAlignment="1">
      <alignment horizontal="center"/>
    </xf>
    <xf numFmtId="9" fontId="7" fillId="0" borderId="0" xfId="0" applyNumberFormat="1" applyFont="1"/>
    <xf numFmtId="10" fontId="8" fillId="7" borderId="33" xfId="1" applyNumberFormat="1" applyFont="1" applyFill="1" applyBorder="1" applyAlignment="1">
      <alignment horizontal="center"/>
    </xf>
    <xf numFmtId="0" fontId="3" fillId="7" borderId="25" xfId="0" applyFont="1" applyFill="1" applyBorder="1" applyAlignment="1">
      <alignment horizontal="left" vertical="center" indent="3"/>
    </xf>
    <xf numFmtId="0" fontId="3" fillId="7" borderId="26" xfId="0" applyFont="1" applyFill="1" applyBorder="1" applyAlignment="1">
      <alignment horizontal="left" vertical="center" indent="3"/>
    </xf>
    <xf numFmtId="0" fontId="5" fillId="4" borderId="25" xfId="0" applyFont="1" applyFill="1" applyBorder="1" applyAlignment="1">
      <alignment horizontal="left" vertical="center" indent="3"/>
    </xf>
    <xf numFmtId="0" fontId="5" fillId="4" borderId="26" xfId="0" applyFont="1" applyFill="1" applyBorder="1" applyAlignment="1">
      <alignment horizontal="left" vertical="center" indent="3"/>
    </xf>
    <xf numFmtId="0" fontId="5" fillId="4" borderId="28" xfId="0" applyFont="1" applyFill="1" applyBorder="1" applyAlignment="1">
      <alignment horizontal="left" vertical="center" indent="3"/>
    </xf>
    <xf numFmtId="0" fontId="5" fillId="4" borderId="29" xfId="0" applyFont="1" applyFill="1" applyBorder="1" applyAlignment="1">
      <alignment horizontal="left" vertical="center" indent="3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left" vertical="center" indent="3"/>
    </xf>
    <xf numFmtId="0" fontId="3" fillId="7" borderId="1" xfId="0" applyFont="1" applyFill="1" applyBorder="1" applyAlignment="1">
      <alignment horizontal="left" vertical="center" indent="3"/>
    </xf>
    <xf numFmtId="0" fontId="3" fillId="7" borderId="8" xfId="0" applyFont="1" applyFill="1" applyBorder="1" applyAlignment="1">
      <alignment horizontal="left" vertical="center" indent="3"/>
    </xf>
    <xf numFmtId="0" fontId="3" fillId="7" borderId="2" xfId="0" applyFont="1" applyFill="1" applyBorder="1" applyAlignment="1">
      <alignment horizontal="left" vertical="center" indent="3"/>
    </xf>
    <xf numFmtId="0" fontId="3" fillId="7" borderId="10" xfId="0" applyFont="1" applyFill="1" applyBorder="1" applyAlignment="1">
      <alignment horizontal="left" vertical="center" indent="3"/>
    </xf>
    <xf numFmtId="0" fontId="3" fillId="7" borderId="11" xfId="0" applyFont="1" applyFill="1" applyBorder="1" applyAlignment="1">
      <alignment horizontal="left" vertical="center" indent="3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left" vertical="center" indent="3"/>
    </xf>
    <xf numFmtId="0" fontId="3" fillId="7" borderId="23" xfId="0" applyFont="1" applyFill="1" applyBorder="1" applyAlignment="1">
      <alignment horizontal="left" vertical="center" indent="3"/>
    </xf>
    <xf numFmtId="0" fontId="10" fillId="9" borderId="0" xfId="2" applyAlignment="1">
      <alignment horizontal="center" vertical="center"/>
    </xf>
  </cellXfs>
  <cellStyles count="3">
    <cellStyle name="Neutro" xfId="2" builtinId="28"/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0400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9418420457116994E-2"/>
          <c:y val="6.8535825545171333E-2"/>
          <c:w val="0.95021498076487898"/>
          <c:h val="0.72040424853435381"/>
        </c:manualLayout>
      </c:layout>
      <c:pie3DChart>
        <c:varyColors val="1"/>
        <c:ser>
          <c:idx val="0"/>
          <c:order val="0"/>
          <c:tx>
            <c:strRef>
              <c:f>Simulador!$C$33</c:f>
              <c:strCache>
                <c:ptCount val="1"/>
                <c:pt idx="0">
                  <c:v>% SUGERIDO</c:v>
                </c:pt>
              </c:strCache>
            </c:strRef>
          </c:tx>
          <c:explosion val="2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E0A7-4268-A56B-EEE828DC52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E0A7-4268-A56B-EEE828DC52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E0A7-4268-A56B-EEE828DC52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E0A7-4268-A56B-EEE828DC52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E0A7-4268-A56B-EEE828DC52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E0A7-4268-A56B-EEE828DC52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Simulador!$B$34:$B$39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Simulador!$C$34:$C$39</c:f>
              <c:numCache>
                <c:formatCode>0%</c:formatCode>
                <c:ptCount val="6"/>
                <c:pt idx="0">
                  <c:v>0.4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0-43F6-8DEE-1EF03E4344A7}"/>
            </c:ext>
          </c:extLst>
        </c:ser>
        <c:ser>
          <c:idx val="1"/>
          <c:order val="1"/>
          <c:tx>
            <c:strRef>
              <c:f>Simulador!$D$33</c:f>
              <c:strCache>
                <c:ptCount val="1"/>
                <c:pt idx="0">
                  <c:v>VALORES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E0A7-4268-A56B-EEE828DC52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E0A7-4268-A56B-EEE828DC52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E0A7-4268-A56B-EEE828DC52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E0A7-4268-A56B-EEE828DC52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E0A7-4268-A56B-EEE828DC52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7-E0A7-4268-A56B-EEE828DC52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Simulador!$B$34:$B$39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Simulador!$D$34:$D$39</c:f>
              <c:numCache>
                <c:formatCode>"R$"\ #,##0.00</c:formatCode>
                <c:ptCount val="6"/>
                <c:pt idx="0">
                  <c:v>200</c:v>
                </c:pt>
                <c:pt idx="1">
                  <c:v>50</c:v>
                </c:pt>
                <c:pt idx="2">
                  <c:v>25</c:v>
                </c:pt>
                <c:pt idx="3">
                  <c:v>25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0-43F6-8DEE-1EF03E434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342900</xdr:colOff>
      <xdr:row>0</xdr:row>
      <xdr:rowOff>137087</xdr:rowOff>
    </xdr:from>
    <xdr:to>
      <xdr:col>4</xdr:col>
      <xdr:colOff>15240</xdr:colOff>
      <xdr:row>6</xdr:row>
      <xdr:rowOff>265163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CA5E3374-157F-670F-0BC1-7C1C75A0A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133277"/>
          <a:ext cx="5608320" cy="1617786"/>
        </a:xfrm>
        <a:prstGeom prst="rect">
          <a:avLst/>
        </a:prstGeom>
      </xdr:spPr>
    </xdr:pic>
    <xdr:clientData/>
  </xdr:twoCellAnchor>
  <xdr:twoCellAnchor>
    <xdr:from>
      <xdr:col>0</xdr:col>
      <xdr:colOff>346710</xdr:colOff>
      <xdr:row>40</xdr:row>
      <xdr:rowOff>148590</xdr:rowOff>
    </xdr:from>
    <xdr:to>
      <xdr:col>4</xdr:col>
      <xdr:colOff>15240</xdr:colOff>
      <xdr:row>48</xdr:row>
      <xdr:rowOff>53340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0AF7D46-AA0C-CE1E-1A9D-010B87018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6B0C7-4BD7-48AE-92F2-59B2B838BF17}">
  <dimension ref="A1:F57"/>
  <sheetViews>
    <sheetView showGridLines="0" showRowColHeaders="0" tabSelected="1" topLeftCell="A19" workbookViewId="0">
      <selection activeCell="B21" sqref="B21"/>
    </sheetView>
  </sheetViews>
  <sheetFormatPr defaultColWidth="0" defaultRowHeight="21" customHeight="1" x14ac:dyDescent="0.3"/>
  <cols>
    <col min="1" max="1" width="5.109375" style="1" customWidth="1"/>
    <col min="2" max="2" width="43.109375" style="1" customWidth="1"/>
    <col min="3" max="3" width="21.5546875" style="1" customWidth="1"/>
    <col min="4" max="4" width="16.88671875" style="1" customWidth="1"/>
    <col min="5" max="5" width="4" style="1" customWidth="1"/>
    <col min="6" max="6" width="3.44140625" style="1" customWidth="1"/>
    <col min="7" max="16384" width="8.88671875" style="1" hidden="1"/>
  </cols>
  <sheetData>
    <row r="1" spans="1:4" ht="12" customHeight="1" x14ac:dyDescent="0.3"/>
    <row r="8" spans="1:4" ht="9" customHeight="1" thickBot="1" x14ac:dyDescent="0.35"/>
    <row r="9" spans="1:4" ht="26.4" customHeight="1" x14ac:dyDescent="0.3">
      <c r="B9" s="54" t="s">
        <v>0</v>
      </c>
      <c r="C9" s="55"/>
      <c r="D9" s="56"/>
    </row>
    <row r="10" spans="1:4" ht="21" customHeight="1" x14ac:dyDescent="0.3">
      <c r="B10" s="48" t="s">
        <v>1</v>
      </c>
      <c r="C10" s="49"/>
      <c r="D10" s="11">
        <v>5000</v>
      </c>
    </row>
    <row r="11" spans="1:4" ht="21" customHeight="1" x14ac:dyDescent="0.3">
      <c r="B11" s="50" t="s">
        <v>2</v>
      </c>
      <c r="C11" s="51"/>
      <c r="D11" s="12">
        <v>6.0000000000000001E-3</v>
      </c>
    </row>
    <row r="12" spans="1:4" ht="21" customHeight="1" x14ac:dyDescent="0.3">
      <c r="B12" s="50" t="s">
        <v>28</v>
      </c>
      <c r="C12" s="51"/>
      <c r="D12" s="39">
        <f>aporte/Salários</f>
        <v>0.1</v>
      </c>
    </row>
    <row r="13" spans="1:4" ht="21" customHeight="1" thickBot="1" x14ac:dyDescent="0.35">
      <c r="A13" s="38"/>
      <c r="B13" s="52" t="s">
        <v>27</v>
      </c>
      <c r="C13" s="53"/>
      <c r="D13" s="13">
        <f>Salários*30%</f>
        <v>1500</v>
      </c>
    </row>
    <row r="14" spans="1:4" ht="21" customHeight="1" thickBot="1" x14ac:dyDescent="0.35"/>
    <row r="15" spans="1:4" ht="29.4" customHeight="1" x14ac:dyDescent="0.3">
      <c r="B15" s="46" t="s">
        <v>8</v>
      </c>
      <c r="C15" s="47"/>
      <c r="D15" s="57"/>
    </row>
    <row r="16" spans="1:4" ht="21" customHeight="1" x14ac:dyDescent="0.3">
      <c r="B16" s="58" t="s">
        <v>3</v>
      </c>
      <c r="C16" s="59"/>
      <c r="D16" s="6">
        <v>500</v>
      </c>
    </row>
    <row r="17" spans="1:4" ht="21" customHeight="1" x14ac:dyDescent="0.3">
      <c r="B17" s="40" t="s">
        <v>4</v>
      </c>
      <c r="C17" s="41"/>
      <c r="D17" s="7">
        <v>5</v>
      </c>
    </row>
    <row r="18" spans="1:4" ht="21" customHeight="1" x14ac:dyDescent="0.3">
      <c r="B18" s="40" t="s">
        <v>5</v>
      </c>
      <c r="C18" s="41"/>
      <c r="D18" s="8">
        <v>1.0789999999999999E-2</v>
      </c>
    </row>
    <row r="19" spans="1:4" ht="21" customHeight="1" x14ac:dyDescent="0.3">
      <c r="B19" s="42" t="s">
        <v>6</v>
      </c>
      <c r="C19" s="43"/>
      <c r="D19" s="9">
        <f>FV(taxa_mensal,qtde_anos*12,D16*-1)</f>
        <v>41888.456999243819</v>
      </c>
    </row>
    <row r="20" spans="1:4" ht="21" customHeight="1" thickBot="1" x14ac:dyDescent="0.35">
      <c r="B20" s="44" t="s">
        <v>7</v>
      </c>
      <c r="C20" s="45"/>
      <c r="D20" s="10">
        <f>patrimonio*Rendimento_carteira</f>
        <v>251.33074199546292</v>
      </c>
    </row>
    <row r="21" spans="1:4" ht="21" customHeight="1" thickBot="1" x14ac:dyDescent="0.35"/>
    <row r="22" spans="1:4" ht="29.4" customHeight="1" x14ac:dyDescent="0.3">
      <c r="B22" s="46" t="s">
        <v>9</v>
      </c>
      <c r="C22" s="47"/>
      <c r="D22" s="4" t="s">
        <v>10</v>
      </c>
    </row>
    <row r="23" spans="1:4" ht="21" customHeight="1" thickBot="1" x14ac:dyDescent="0.35">
      <c r="A23" s="5">
        <v>2</v>
      </c>
      <c r="B23" s="14" t="str">
        <f>"Quanto em "&amp;A23&amp;" Anos ?"</f>
        <v>Quanto em 2 Anos ?</v>
      </c>
      <c r="C23" s="15">
        <f t="shared" ref="C23:C28" si="0">FV(taxa_mensal,$A23*12,$D$16*-1)</f>
        <v>13613.813648822608</v>
      </c>
      <c r="D23" s="16">
        <f t="shared" ref="D23:D28" si="1">C23*Rendimento_carteira</f>
        <v>81.682881892935654</v>
      </c>
    </row>
    <row r="24" spans="1:4" ht="21" customHeight="1" thickBot="1" x14ac:dyDescent="0.35">
      <c r="A24" s="5">
        <v>5</v>
      </c>
      <c r="B24" s="17" t="str">
        <f t="shared" ref="B24:B28" si="2">"Quanto em "&amp;A24&amp;" Anos ?"</f>
        <v>Quanto em 5 Anos ?</v>
      </c>
      <c r="C24" s="18">
        <f t="shared" si="0"/>
        <v>41888.456999243819</v>
      </c>
      <c r="D24" s="19">
        <f t="shared" si="1"/>
        <v>251.33074199546292</v>
      </c>
    </row>
    <row r="25" spans="1:4" ht="21" customHeight="1" thickBot="1" x14ac:dyDescent="0.35">
      <c r="A25" s="5">
        <v>10</v>
      </c>
      <c r="B25" s="17" t="str">
        <f t="shared" si="2"/>
        <v>Quanto em 10 Anos ?</v>
      </c>
      <c r="C25" s="18">
        <f t="shared" si="0"/>
        <v>121642.1062650861</v>
      </c>
      <c r="D25" s="19">
        <f t="shared" si="1"/>
        <v>729.85263759051657</v>
      </c>
    </row>
    <row r="26" spans="1:4" ht="21" customHeight="1" thickBot="1" x14ac:dyDescent="0.35">
      <c r="A26" s="5">
        <v>15</v>
      </c>
      <c r="B26" s="17" t="str">
        <f t="shared" si="2"/>
        <v>Quanto em 15 Anos ?</v>
      </c>
      <c r="C26" s="18">
        <f t="shared" si="0"/>
        <v>273489.29823336046</v>
      </c>
      <c r="D26" s="19">
        <f t="shared" si="1"/>
        <v>1640.9357894001628</v>
      </c>
    </row>
    <row r="27" spans="1:4" ht="21" customHeight="1" thickBot="1" x14ac:dyDescent="0.35">
      <c r="A27" s="5">
        <v>20</v>
      </c>
      <c r="B27" s="17" t="str">
        <f t="shared" si="2"/>
        <v>Quanto em 20 Anos ?</v>
      </c>
      <c r="C27" s="18">
        <f t="shared" si="0"/>
        <v>562599.20004854025</v>
      </c>
      <c r="D27" s="19">
        <f t="shared" si="1"/>
        <v>3375.5952002912418</v>
      </c>
    </row>
    <row r="28" spans="1:4" ht="21" customHeight="1" thickBot="1" x14ac:dyDescent="0.35">
      <c r="A28" s="5">
        <v>30</v>
      </c>
      <c r="B28" s="20" t="str">
        <f t="shared" si="2"/>
        <v>Quanto em 30 Anos ?</v>
      </c>
      <c r="C28" s="21">
        <f t="shared" si="0"/>
        <v>2161084.8275023573</v>
      </c>
      <c r="D28" s="22">
        <f t="shared" si="1"/>
        <v>12966.508965014144</v>
      </c>
    </row>
    <row r="30" spans="1:4" ht="21" customHeight="1" x14ac:dyDescent="0.3">
      <c r="B30" s="60" t="s">
        <v>11</v>
      </c>
      <c r="C30" s="60" t="s">
        <v>29</v>
      </c>
      <c r="D30" s="60"/>
    </row>
    <row r="31" spans="1:4" s="3" customFormat="1" ht="15" customHeight="1" x14ac:dyDescent="0.3">
      <c r="B31" s="25" t="s">
        <v>24</v>
      </c>
      <c r="C31" s="26">
        <f>aporte</f>
        <v>500</v>
      </c>
      <c r="D31" s="25"/>
    </row>
    <row r="33" spans="2:4" ht="21" customHeight="1" x14ac:dyDescent="0.3">
      <c r="B33" s="27" t="s">
        <v>13</v>
      </c>
      <c r="C33" s="27" t="s">
        <v>25</v>
      </c>
      <c r="D33" s="27" t="s">
        <v>26</v>
      </c>
    </row>
    <row r="34" spans="2:4" ht="15.6" x14ac:dyDescent="0.3">
      <c r="B34" s="24" t="s">
        <v>16</v>
      </c>
      <c r="C34" s="36">
        <f t="shared" ref="C34:C39" si="3">VLOOKUP($C$30&amp;" - "&amp;$B34,perfil_investidor,4,0)</f>
        <v>0.4</v>
      </c>
      <c r="D34" s="2">
        <f>$C$31*C34</f>
        <v>200</v>
      </c>
    </row>
    <row r="35" spans="2:4" ht="15.6" x14ac:dyDescent="0.3">
      <c r="B35" s="24" t="s">
        <v>17</v>
      </c>
      <c r="C35" s="36">
        <f t="shared" si="3"/>
        <v>0.1</v>
      </c>
      <c r="D35" s="2">
        <f t="shared" ref="D35:D39" si="4">$C$31*C35</f>
        <v>50</v>
      </c>
    </row>
    <row r="36" spans="2:4" ht="15.6" x14ac:dyDescent="0.3">
      <c r="B36" s="24" t="s">
        <v>18</v>
      </c>
      <c r="C36" s="36">
        <f t="shared" si="3"/>
        <v>0.05</v>
      </c>
      <c r="D36" s="2">
        <f t="shared" si="4"/>
        <v>25</v>
      </c>
    </row>
    <row r="37" spans="2:4" ht="15.6" x14ac:dyDescent="0.3">
      <c r="B37" s="24" t="s">
        <v>19</v>
      </c>
      <c r="C37" s="36">
        <f t="shared" si="3"/>
        <v>0.05</v>
      </c>
      <c r="D37" s="2">
        <f t="shared" si="4"/>
        <v>25</v>
      </c>
    </row>
    <row r="38" spans="2:4" ht="15.6" x14ac:dyDescent="0.3">
      <c r="B38" s="24" t="s">
        <v>20</v>
      </c>
      <c r="C38" s="36">
        <f t="shared" si="3"/>
        <v>0.2</v>
      </c>
      <c r="D38" s="2">
        <f t="shared" si="4"/>
        <v>100</v>
      </c>
    </row>
    <row r="39" spans="2:4" ht="15.6" x14ac:dyDescent="0.3">
      <c r="B39" s="24" t="s">
        <v>21</v>
      </c>
      <c r="C39" s="36">
        <f t="shared" si="3"/>
        <v>0.2</v>
      </c>
      <c r="D39" s="2">
        <f t="shared" si="4"/>
        <v>100</v>
      </c>
    </row>
    <row r="40" spans="2:4" ht="15.6" x14ac:dyDescent="0.3">
      <c r="B40" s="28"/>
      <c r="C40" s="28"/>
      <c r="D40" s="37">
        <f>SUM(D34:D39)</f>
        <v>500</v>
      </c>
    </row>
    <row r="49" s="1" customFormat="1" ht="21" customHeight="1" x14ac:dyDescent="0.3"/>
    <row r="50" s="1" customFormat="1" ht="21" customHeight="1" x14ac:dyDescent="0.3"/>
    <row r="51" s="1" customFormat="1" ht="21" customHeight="1" x14ac:dyDescent="0.3"/>
    <row r="52" s="1" customFormat="1" ht="21" customHeight="1" x14ac:dyDescent="0.3"/>
    <row r="53" s="1" customFormat="1" ht="21" customHeight="1" x14ac:dyDescent="0.3"/>
    <row r="54" s="1" customFormat="1" ht="21" customHeight="1" x14ac:dyDescent="0.3"/>
    <row r="55" s="1" customFormat="1" ht="21" customHeight="1" x14ac:dyDescent="0.3"/>
    <row r="56" s="1" customFormat="1" ht="21" customHeight="1" x14ac:dyDescent="0.3"/>
    <row r="57" s="1" customFormat="1" ht="21" customHeight="1" x14ac:dyDescent="0.3"/>
  </sheetData>
  <mergeCells count="12">
    <mergeCell ref="B16:C16"/>
    <mergeCell ref="B12:C12"/>
    <mergeCell ref="B10:C10"/>
    <mergeCell ref="B11:C11"/>
    <mergeCell ref="B13:C13"/>
    <mergeCell ref="B9:D9"/>
    <mergeCell ref="B15:D15"/>
    <mergeCell ref="B17:C17"/>
    <mergeCell ref="B18:C18"/>
    <mergeCell ref="B19:C19"/>
    <mergeCell ref="B20:C20"/>
    <mergeCell ref="B22:C22"/>
  </mergeCells>
  <dataValidations count="1">
    <dataValidation type="list" allowBlank="1" showInputMessage="1" showErrorMessage="1" sqref="C30" xr:uid="{6CE025F1-B914-46AD-908A-D0C24B3AE61C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D07CE-72CC-4AB1-872C-4A8F694F9D3B}">
  <dimension ref="B2:E20"/>
  <sheetViews>
    <sheetView showGridLines="0" workbookViewId="0">
      <selection activeCell="E13" sqref="E13"/>
    </sheetView>
  </sheetViews>
  <sheetFormatPr defaultRowHeight="14.4" x14ac:dyDescent="0.3"/>
  <cols>
    <col min="2" max="2" width="28.77734375" bestFit="1" customWidth="1"/>
    <col min="3" max="3" width="11.21875" bestFit="1" customWidth="1"/>
    <col min="4" max="4" width="17.6640625" bestFit="1" customWidth="1"/>
    <col min="5" max="5" width="7.109375" style="23" bestFit="1" customWidth="1"/>
  </cols>
  <sheetData>
    <row r="2" spans="2:5" x14ac:dyDescent="0.3">
      <c r="B2" s="29" t="s">
        <v>12</v>
      </c>
      <c r="C2" s="29" t="s">
        <v>11</v>
      </c>
      <c r="D2" s="29" t="s">
        <v>13</v>
      </c>
      <c r="E2" s="30" t="s">
        <v>14</v>
      </c>
    </row>
    <row r="3" spans="2:5" x14ac:dyDescent="0.3">
      <c r="B3" t="str">
        <f>C3&amp;" - "&amp;D3</f>
        <v>Conservador - PAPEL</v>
      </c>
      <c r="C3" t="s">
        <v>15</v>
      </c>
      <c r="D3" t="s">
        <v>16</v>
      </c>
      <c r="E3" s="23">
        <v>0.3</v>
      </c>
    </row>
    <row r="4" spans="2:5" x14ac:dyDescent="0.3">
      <c r="B4" t="str">
        <f t="shared" ref="B4:B20" si="0">C4&amp;" - "&amp;D4</f>
        <v>Conservador - TIJOLO</v>
      </c>
      <c r="C4" t="s">
        <v>15</v>
      </c>
      <c r="D4" t="s">
        <v>17</v>
      </c>
      <c r="E4" s="23">
        <v>0.5</v>
      </c>
    </row>
    <row r="5" spans="2:5" x14ac:dyDescent="0.3">
      <c r="B5" t="str">
        <f t="shared" si="0"/>
        <v>Conservador - HÍBRIDOS</v>
      </c>
      <c r="C5" t="s">
        <v>15</v>
      </c>
      <c r="D5" t="s">
        <v>18</v>
      </c>
      <c r="E5" s="23">
        <v>0.1</v>
      </c>
    </row>
    <row r="6" spans="2:5" x14ac:dyDescent="0.3">
      <c r="B6" t="str">
        <f t="shared" si="0"/>
        <v>Conservador - FOFs</v>
      </c>
      <c r="C6" t="s">
        <v>15</v>
      </c>
      <c r="D6" t="s">
        <v>19</v>
      </c>
      <c r="E6" s="33">
        <v>0.1</v>
      </c>
    </row>
    <row r="7" spans="2:5" x14ac:dyDescent="0.3">
      <c r="B7" t="str">
        <f t="shared" si="0"/>
        <v>Conservador - DESENVOLVIMENTO</v>
      </c>
      <c r="C7" t="s">
        <v>15</v>
      </c>
      <c r="D7" t="s">
        <v>20</v>
      </c>
      <c r="E7" s="33">
        <v>0</v>
      </c>
    </row>
    <row r="8" spans="2:5" ht="15" thickBot="1" x14ac:dyDescent="0.35">
      <c r="B8" s="34" t="str">
        <f t="shared" si="0"/>
        <v>Conservador - HOTELARIAS</v>
      </c>
      <c r="C8" s="34" t="s">
        <v>15</v>
      </c>
      <c r="D8" s="34" t="s">
        <v>21</v>
      </c>
      <c r="E8" s="35">
        <v>0</v>
      </c>
    </row>
    <row r="9" spans="2:5" ht="15" thickTop="1" x14ac:dyDescent="0.3">
      <c r="B9" s="31" t="str">
        <f t="shared" si="0"/>
        <v>Moderado - PAPEL</v>
      </c>
      <c r="C9" s="31" t="s">
        <v>22</v>
      </c>
      <c r="D9" s="31" t="s">
        <v>16</v>
      </c>
      <c r="E9" s="32">
        <v>0.22</v>
      </c>
    </row>
    <row r="10" spans="2:5" x14ac:dyDescent="0.3">
      <c r="B10" t="str">
        <f t="shared" si="0"/>
        <v>Moderado - TIJOLO</v>
      </c>
      <c r="C10" t="s">
        <v>22</v>
      </c>
      <c r="D10" t="s">
        <v>17</v>
      </c>
      <c r="E10" s="33">
        <v>0.35</v>
      </c>
    </row>
    <row r="11" spans="2:5" x14ac:dyDescent="0.3">
      <c r="B11" t="str">
        <f t="shared" si="0"/>
        <v>Moderado - HÍBRIDOS</v>
      </c>
      <c r="C11" t="s">
        <v>22</v>
      </c>
      <c r="D11" t="s">
        <v>18</v>
      </c>
      <c r="E11" s="33">
        <v>0.08</v>
      </c>
    </row>
    <row r="12" spans="2:5" x14ac:dyDescent="0.3">
      <c r="B12" t="str">
        <f t="shared" si="0"/>
        <v>Moderado - FOFs</v>
      </c>
      <c r="C12" t="s">
        <v>22</v>
      </c>
      <c r="D12" t="s">
        <v>19</v>
      </c>
      <c r="E12" s="33">
        <v>0.15</v>
      </c>
    </row>
    <row r="13" spans="2:5" x14ac:dyDescent="0.3">
      <c r="B13" t="str">
        <f t="shared" si="0"/>
        <v>Moderado - DESENVOLVIMENTO</v>
      </c>
      <c r="C13" t="s">
        <v>22</v>
      </c>
      <c r="D13" t="s">
        <v>20</v>
      </c>
      <c r="E13" s="33">
        <v>0.1</v>
      </c>
    </row>
    <row r="14" spans="2:5" ht="15" thickBot="1" x14ac:dyDescent="0.35">
      <c r="B14" s="34" t="str">
        <f t="shared" si="0"/>
        <v>Moderado - HOTELARIAS</v>
      </c>
      <c r="C14" s="34" t="s">
        <v>22</v>
      </c>
      <c r="D14" s="34" t="s">
        <v>21</v>
      </c>
      <c r="E14" s="35">
        <v>0.1</v>
      </c>
    </row>
    <row r="15" spans="2:5" ht="15" thickTop="1" x14ac:dyDescent="0.3">
      <c r="B15" t="str">
        <f t="shared" si="0"/>
        <v>Agressivo - PAPEL</v>
      </c>
      <c r="C15" t="s">
        <v>23</v>
      </c>
      <c r="D15" t="s">
        <v>16</v>
      </c>
      <c r="E15" s="23">
        <v>0.4</v>
      </c>
    </row>
    <row r="16" spans="2:5" x14ac:dyDescent="0.3">
      <c r="B16" t="str">
        <f t="shared" si="0"/>
        <v>Agressivo - TIJOLO</v>
      </c>
      <c r="C16" t="s">
        <v>23</v>
      </c>
      <c r="D16" t="s">
        <v>17</v>
      </c>
      <c r="E16" s="23">
        <v>0.1</v>
      </c>
    </row>
    <row r="17" spans="2:5" x14ac:dyDescent="0.3">
      <c r="B17" t="str">
        <f t="shared" si="0"/>
        <v>Agressivo - HÍBRIDOS</v>
      </c>
      <c r="C17" t="s">
        <v>23</v>
      </c>
      <c r="D17" t="s">
        <v>18</v>
      </c>
      <c r="E17" s="23">
        <v>0.05</v>
      </c>
    </row>
    <row r="18" spans="2:5" x14ac:dyDescent="0.3">
      <c r="B18" t="str">
        <f t="shared" si="0"/>
        <v>Agressivo - FOFs</v>
      </c>
      <c r="C18" t="s">
        <v>23</v>
      </c>
      <c r="D18" t="s">
        <v>19</v>
      </c>
      <c r="E18" s="23">
        <v>0.05</v>
      </c>
    </row>
    <row r="19" spans="2:5" x14ac:dyDescent="0.3">
      <c r="B19" t="str">
        <f t="shared" si="0"/>
        <v>Agressivo - DESENVOLVIMENTO</v>
      </c>
      <c r="C19" t="s">
        <v>23</v>
      </c>
      <c r="D19" t="s">
        <v>20</v>
      </c>
      <c r="E19" s="23">
        <v>0.2</v>
      </c>
    </row>
    <row r="20" spans="2:5" x14ac:dyDescent="0.3">
      <c r="B20" t="str">
        <f t="shared" si="0"/>
        <v>Agressivo - HOTELARIAS</v>
      </c>
      <c r="C20" t="s">
        <v>23</v>
      </c>
      <c r="D20" t="s">
        <v>21</v>
      </c>
      <c r="E20" s="23">
        <v>0.2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10</vt:i4>
      </vt:variant>
    </vt:vector>
  </HeadingPairs>
  <TitlesOfParts>
    <vt:vector size="12" baseType="lpstr">
      <vt:lpstr>Simulador</vt:lpstr>
      <vt:lpstr>Perfil</vt:lpstr>
      <vt:lpstr>aporte</vt:lpstr>
      <vt:lpstr>dividendos_mensais</vt:lpstr>
      <vt:lpstr>patrimonio</vt:lpstr>
      <vt:lpstr>percentual_investimento</vt:lpstr>
      <vt:lpstr>perfil_investidor</vt:lpstr>
      <vt:lpstr>qtde_anos</vt:lpstr>
      <vt:lpstr>Rendimento_carteira</vt:lpstr>
      <vt:lpstr>Salários</vt:lpstr>
      <vt:lpstr>taxa_mensal</vt:lpstr>
      <vt:lpstr>Tipo_FII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Lucimara Módolo</dc:creator>
  <cp:lastModifiedBy>Lucimara Módolo</cp:lastModifiedBy>
  <dcterms:created xsi:type="dcterms:W3CDTF">2025-05-31T17:44:00Z</dcterms:created>
  <dcterms:modified xsi:type="dcterms:W3CDTF">2025-05-31T21:54:36Z</dcterms:modified>
</cp:coreProperties>
</file>