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rio.miguel.lopez\Documents\R\Curso R\"/>
    </mc:Choice>
  </mc:AlternateContent>
  <xr:revisionPtr revIDLastSave="0" documentId="13_ncr:1_{D434EDC0-284D-4786-972C-5A020F976B01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3" l="1"/>
  <c r="E13" i="3"/>
  <c r="H7" i="3"/>
  <c r="E10" i="3"/>
  <c r="E9" i="3"/>
  <c r="E1" i="3"/>
  <c r="B16" i="3" s="1"/>
  <c r="B19" i="3" l="1"/>
  <c r="B9" i="3"/>
  <c r="B2" i="3"/>
  <c r="B3" i="3"/>
  <c r="B11" i="3"/>
  <c r="B4" i="3"/>
  <c r="B12" i="3"/>
  <c r="B20" i="3"/>
  <c r="B17" i="3"/>
  <c r="B10" i="3"/>
  <c r="B13" i="3"/>
  <c r="B6" i="3"/>
  <c r="B14" i="3"/>
  <c r="B21" i="3"/>
  <c r="B18" i="3"/>
  <c r="B5" i="3"/>
  <c r="B7" i="3"/>
  <c r="B15" i="3"/>
  <c r="B8" i="3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B22" i="3" l="1"/>
  <c r="B29" i="2"/>
  <c r="B40" i="2" s="1"/>
  <c r="A29" i="2"/>
  <c r="B41" i="2" s="1"/>
  <c r="A28" i="2"/>
  <c r="B39" i="2" s="1"/>
  <c r="B28" i="2"/>
  <c r="B38" i="2" s="1"/>
  <c r="B37" i="2"/>
  <c r="E2" i="2"/>
  <c r="D2" i="2"/>
  <c r="C2" i="2"/>
  <c r="B27" i="2"/>
  <c r="B33" i="2" s="1"/>
  <c r="A27" i="2"/>
  <c r="B32" i="2" s="1"/>
  <c r="E3" i="3" l="1"/>
  <c r="B23" i="3"/>
  <c r="E2" i="3" s="1"/>
  <c r="C27" i="2"/>
  <c r="B34" i="2" s="1"/>
  <c r="D33" i="2" s="1"/>
  <c r="E27" i="2"/>
  <c r="B35" i="2" s="1"/>
  <c r="D27" i="2"/>
  <c r="B36" i="2" s="1"/>
  <c r="D32" i="2" s="1"/>
  <c r="F33" i="2"/>
  <c r="D34" i="2" l="1"/>
  <c r="F32" i="2" l="1"/>
  <c r="F34" i="2" s="1"/>
  <c r="E39" i="2" s="1"/>
</calcChain>
</file>

<file path=xl/sharedStrings.xml><?xml version="1.0" encoding="utf-8"?>
<sst xmlns="http://schemas.openxmlformats.org/spreadsheetml/2006/main" count="38" uniqueCount="33">
  <si>
    <t>y</t>
  </si>
  <si>
    <t>x</t>
  </si>
  <si>
    <t>x2</t>
  </si>
  <si>
    <t>xy</t>
  </si>
  <si>
    <t>y2</t>
  </si>
  <si>
    <t>n</t>
  </si>
  <si>
    <t>a</t>
  </si>
  <si>
    <t>b</t>
  </si>
  <si>
    <t>promX</t>
  </si>
  <si>
    <t>promY</t>
  </si>
  <si>
    <t>stdX</t>
  </si>
  <si>
    <t>stdY</t>
  </si>
  <si>
    <t>Y</t>
  </si>
  <si>
    <t>X</t>
  </si>
  <si>
    <t>Y²</t>
  </si>
  <si>
    <t>X²</t>
  </si>
  <si>
    <t>R²=</t>
  </si>
  <si>
    <t>y = -0.3479 x + 37.28128</t>
  </si>
  <si>
    <t>nuevo valor x</t>
  </si>
  <si>
    <t>prediccion y</t>
  </si>
  <si>
    <t>Valor</t>
  </si>
  <si>
    <t>Promedio</t>
  </si>
  <si>
    <t>Mediana</t>
  </si>
  <si>
    <t>Q1</t>
  </si>
  <si>
    <t>Q3</t>
  </si>
  <si>
    <t>DesvStd</t>
  </si>
  <si>
    <t>Varianza</t>
  </si>
  <si>
    <t>Tres Sigmas</t>
  </si>
  <si>
    <t>Minimo</t>
  </si>
  <si>
    <t>Maximo</t>
  </si>
  <si>
    <t>Rango Intercuartílico</t>
  </si>
  <si>
    <t>IQR</t>
  </si>
  <si>
    <t>Q3-Q1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</si>
</sst>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18" fillId="33" borderId="30" xfId="0" applyFont="1" applyFill="1" applyBorder="1" applyAlignment="1">
      <alignment horizontal="center"/>
    </xf>
    <xf numFmtId="0" fontId="18" fillId="33" borderId="31" xfId="0" applyFont="1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Sheet1!$B$46:$B$70</c:f>
              <c:numCache>
                <c:formatCode>General</c:formatCode>
                <c:ptCount val="25"/>
                <c:pt idx="0">
                  <c:v>339</c:v>
                </c:pt>
                <c:pt idx="1">
                  <c:v>332</c:v>
                </c:pt>
                <c:pt idx="2">
                  <c:v>325</c:v>
                </c:pt>
                <c:pt idx="3">
                  <c:v>318</c:v>
                </c:pt>
                <c:pt idx="4">
                  <c:v>311</c:v>
                </c:pt>
                <c:pt idx="5">
                  <c:v>304</c:v>
                </c:pt>
                <c:pt idx="6">
                  <c:v>297</c:v>
                </c:pt>
                <c:pt idx="7">
                  <c:v>290</c:v>
                </c:pt>
                <c:pt idx="8">
                  <c:v>283</c:v>
                </c:pt>
                <c:pt idx="9">
                  <c:v>276</c:v>
                </c:pt>
                <c:pt idx="10">
                  <c:v>269</c:v>
                </c:pt>
                <c:pt idx="11">
                  <c:v>262</c:v>
                </c:pt>
                <c:pt idx="12">
                  <c:v>255</c:v>
                </c:pt>
                <c:pt idx="13">
                  <c:v>248</c:v>
                </c:pt>
                <c:pt idx="14">
                  <c:v>241</c:v>
                </c:pt>
                <c:pt idx="15">
                  <c:v>237</c:v>
                </c:pt>
                <c:pt idx="16">
                  <c:v>227</c:v>
                </c:pt>
                <c:pt idx="17">
                  <c:v>220</c:v>
                </c:pt>
                <c:pt idx="18">
                  <c:v>199</c:v>
                </c:pt>
                <c:pt idx="19">
                  <c:v>185</c:v>
                </c:pt>
                <c:pt idx="20">
                  <c:v>178</c:v>
                </c:pt>
                <c:pt idx="21">
                  <c:v>171</c:v>
                </c:pt>
                <c:pt idx="22">
                  <c:v>164</c:v>
                </c:pt>
                <c:pt idx="23">
                  <c:v>98</c:v>
                </c:pt>
                <c:pt idx="24">
                  <c:v>69</c:v>
                </c:pt>
              </c:numCache>
            </c:numRef>
          </c:xVal>
          <c:yVal>
            <c:numRef>
              <c:f>Sheet1!$C$46:$C$70</c:f>
              <c:numCache>
                <c:formatCode>General</c:formatCode>
                <c:ptCount val="25"/>
                <c:pt idx="0">
                  <c:v>14</c:v>
                </c:pt>
                <c:pt idx="1">
                  <c:v>7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2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9</c:v>
                </c:pt>
                <c:pt idx="12">
                  <c:v>10</c:v>
                </c:pt>
                <c:pt idx="13">
                  <c:v>12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1</c:v>
                </c:pt>
                <c:pt idx="19">
                  <c:v>2</c:v>
                </c:pt>
                <c:pt idx="20">
                  <c:v>12</c:v>
                </c:pt>
                <c:pt idx="21">
                  <c:v>4</c:v>
                </c:pt>
                <c:pt idx="22">
                  <c:v>17</c:v>
                </c:pt>
                <c:pt idx="23">
                  <c:v>16</c:v>
                </c:pt>
                <c:pt idx="2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D-43E5-A276-7E0510CA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71328"/>
        <c:axId val="134023424"/>
      </c:scatterChart>
      <c:valAx>
        <c:axId val="13397132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34023424"/>
        <c:crosses val="autoZero"/>
        <c:crossBetween val="midCat"/>
      </c:valAx>
      <c:valAx>
        <c:axId val="13402342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3397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295275</xdr:colOff>
      <xdr:row>41</xdr:row>
      <xdr:rowOff>161926</xdr:rowOff>
    </xdr:from>
    <xdr:to>
      <xdr:col>18</xdr:col>
      <xdr:colOff>171450</xdr:colOff>
      <xdr:row>53</xdr:row>
      <xdr:rowOff>2381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9675" y="2476501"/>
          <a:ext cx="2314575" cy="2120105"/>
        </a:xfrm>
        <a:prstGeom prst="rect">
          <a:avLst/>
        </a:prstGeom>
      </xdr:spPr>
    </xdr:pic>
    <xdr:clientData/>
  </xdr:twoCellAnchor>
  <xdr:twoCellAnchor>
    <xdr:from>
      <xdr:col>3</xdr:col>
      <xdr:colOff>314325</xdr:colOff>
      <xdr:row>43</xdr:row>
      <xdr:rowOff>9525</xdr:rowOff>
    </xdr:from>
    <xdr:to>
      <xdr:col>13</xdr:col>
      <xdr:colOff>504825</xdr:colOff>
      <xdr:row>59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295274</xdr:colOff>
      <xdr:row>30</xdr:row>
      <xdr:rowOff>19050</xdr:rowOff>
    </xdr:from>
    <xdr:to>
      <xdr:col>18</xdr:col>
      <xdr:colOff>145181</xdr:colOff>
      <xdr:row>42</xdr:row>
      <xdr:rowOff>140286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20074" y="209550"/>
          <a:ext cx="2288307" cy="24358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74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4" max="4" width="12.7265625" bestFit="1" customWidth="1"/>
    <col min="14" max="14" width="12.1796875" customWidth="1"/>
  </cols>
  <sheetData>
    <row r="1" spans="1:5" ht="15" thickBot="1" x14ac:dyDescent="0.4">
      <c r="A1" s="17" t="s">
        <v>12</v>
      </c>
      <c r="B1" s="18" t="s">
        <v>13</v>
      </c>
      <c r="C1" s="19" t="s">
        <v>15</v>
      </c>
      <c r="D1" s="18" t="s">
        <v>3</v>
      </c>
      <c r="E1" s="20" t="s">
        <v>14</v>
      </c>
    </row>
    <row r="2" spans="1:5" x14ac:dyDescent="0.35">
      <c r="A2" s="14">
        <v>14</v>
      </c>
      <c r="B2" s="15">
        <v>339</v>
      </c>
      <c r="C2" s="15">
        <f>B2*B2</f>
        <v>114921</v>
      </c>
      <c r="D2" s="15">
        <f>A2*B2</f>
        <v>4746</v>
      </c>
      <c r="E2" s="16">
        <f>A2*A2</f>
        <v>196</v>
      </c>
    </row>
    <row r="3" spans="1:5" x14ac:dyDescent="0.35">
      <c r="A3" s="14">
        <v>7</v>
      </c>
      <c r="B3" s="15">
        <v>332</v>
      </c>
      <c r="C3" s="15">
        <f t="shared" ref="C3:C26" si="0">B3*B3</f>
        <v>110224</v>
      </c>
      <c r="D3" s="15">
        <f t="shared" ref="D3:D26" si="1">A3*B3</f>
        <v>2324</v>
      </c>
      <c r="E3" s="16">
        <f t="shared" ref="E3:E26" si="2">A3*A3</f>
        <v>49</v>
      </c>
    </row>
    <row r="4" spans="1:5" x14ac:dyDescent="0.35">
      <c r="A4" s="14">
        <v>7</v>
      </c>
      <c r="B4" s="15">
        <v>325</v>
      </c>
      <c r="C4" s="15">
        <f t="shared" si="0"/>
        <v>105625</v>
      </c>
      <c r="D4" s="15">
        <f t="shared" si="1"/>
        <v>2275</v>
      </c>
      <c r="E4" s="16">
        <f t="shared" si="2"/>
        <v>49</v>
      </c>
    </row>
    <row r="5" spans="1:5" x14ac:dyDescent="0.35">
      <c r="A5" s="14">
        <v>11</v>
      </c>
      <c r="B5" s="15">
        <v>318</v>
      </c>
      <c r="C5" s="15">
        <f t="shared" si="0"/>
        <v>101124</v>
      </c>
      <c r="D5" s="15">
        <f t="shared" si="1"/>
        <v>3498</v>
      </c>
      <c r="E5" s="16">
        <f t="shared" si="2"/>
        <v>121</v>
      </c>
    </row>
    <row r="6" spans="1:5" x14ac:dyDescent="0.35">
      <c r="A6" s="14">
        <v>12</v>
      </c>
      <c r="B6" s="15">
        <v>311</v>
      </c>
      <c r="C6" s="15">
        <f t="shared" si="0"/>
        <v>96721</v>
      </c>
      <c r="D6" s="15">
        <f t="shared" si="1"/>
        <v>3732</v>
      </c>
      <c r="E6" s="16">
        <f t="shared" si="2"/>
        <v>144</v>
      </c>
    </row>
    <row r="7" spans="1:5" x14ac:dyDescent="0.35">
      <c r="A7" s="14">
        <v>2</v>
      </c>
      <c r="B7" s="15">
        <v>304</v>
      </c>
      <c r="C7" s="15">
        <f t="shared" si="0"/>
        <v>92416</v>
      </c>
      <c r="D7" s="15">
        <f t="shared" si="1"/>
        <v>608</v>
      </c>
      <c r="E7" s="16">
        <f t="shared" si="2"/>
        <v>4</v>
      </c>
    </row>
    <row r="8" spans="1:5" x14ac:dyDescent="0.35">
      <c r="A8" s="14">
        <v>9</v>
      </c>
      <c r="B8" s="15">
        <v>297</v>
      </c>
      <c r="C8" s="15">
        <f t="shared" si="0"/>
        <v>88209</v>
      </c>
      <c r="D8" s="15">
        <f t="shared" si="1"/>
        <v>2673</v>
      </c>
      <c r="E8" s="16">
        <f t="shared" si="2"/>
        <v>81</v>
      </c>
    </row>
    <row r="9" spans="1:5" x14ac:dyDescent="0.35">
      <c r="A9" s="14">
        <v>7</v>
      </c>
      <c r="B9" s="15">
        <v>290</v>
      </c>
      <c r="C9" s="15">
        <f t="shared" si="0"/>
        <v>84100</v>
      </c>
      <c r="D9" s="15">
        <f t="shared" si="1"/>
        <v>2030</v>
      </c>
      <c r="E9" s="16">
        <f t="shared" si="2"/>
        <v>49</v>
      </c>
    </row>
    <row r="10" spans="1:5" x14ac:dyDescent="0.35">
      <c r="A10" s="14">
        <v>7</v>
      </c>
      <c r="B10" s="15">
        <v>283</v>
      </c>
      <c r="C10" s="15">
        <f t="shared" si="0"/>
        <v>80089</v>
      </c>
      <c r="D10" s="15">
        <f t="shared" si="1"/>
        <v>1981</v>
      </c>
      <c r="E10" s="16">
        <f t="shared" si="2"/>
        <v>49</v>
      </c>
    </row>
    <row r="11" spans="1:5" x14ac:dyDescent="0.35">
      <c r="A11" s="14">
        <v>7</v>
      </c>
      <c r="B11" s="15">
        <v>276</v>
      </c>
      <c r="C11" s="15">
        <f t="shared" si="0"/>
        <v>76176</v>
      </c>
      <c r="D11" s="15">
        <f t="shared" si="1"/>
        <v>1932</v>
      </c>
      <c r="E11" s="16">
        <f t="shared" si="2"/>
        <v>49</v>
      </c>
    </row>
    <row r="12" spans="1:5" x14ac:dyDescent="0.35">
      <c r="A12" s="14">
        <v>3</v>
      </c>
      <c r="B12" s="15">
        <v>269</v>
      </c>
      <c r="C12" s="15">
        <f t="shared" si="0"/>
        <v>72361</v>
      </c>
      <c r="D12" s="15">
        <f t="shared" si="1"/>
        <v>807</v>
      </c>
      <c r="E12" s="16">
        <f t="shared" si="2"/>
        <v>9</v>
      </c>
    </row>
    <row r="13" spans="1:5" x14ac:dyDescent="0.35">
      <c r="A13" s="14">
        <v>9</v>
      </c>
      <c r="B13" s="15">
        <v>262</v>
      </c>
      <c r="C13" s="15">
        <f t="shared" si="0"/>
        <v>68644</v>
      </c>
      <c r="D13" s="15">
        <f t="shared" si="1"/>
        <v>2358</v>
      </c>
      <c r="E13" s="16">
        <f t="shared" si="2"/>
        <v>81</v>
      </c>
    </row>
    <row r="14" spans="1:5" x14ac:dyDescent="0.35">
      <c r="A14" s="14">
        <v>10</v>
      </c>
      <c r="B14" s="15">
        <v>255</v>
      </c>
      <c r="C14" s="15">
        <f t="shared" si="0"/>
        <v>65025</v>
      </c>
      <c r="D14" s="15">
        <f t="shared" si="1"/>
        <v>2550</v>
      </c>
      <c r="E14" s="16">
        <f t="shared" si="2"/>
        <v>100</v>
      </c>
    </row>
    <row r="15" spans="1:5" x14ac:dyDescent="0.35">
      <c r="A15" s="14">
        <v>12</v>
      </c>
      <c r="B15" s="15">
        <v>248</v>
      </c>
      <c r="C15" s="15">
        <f t="shared" si="0"/>
        <v>61504</v>
      </c>
      <c r="D15" s="15">
        <f t="shared" si="1"/>
        <v>2976</v>
      </c>
      <c r="E15" s="16">
        <f t="shared" si="2"/>
        <v>144</v>
      </c>
    </row>
    <row r="16" spans="1:5" x14ac:dyDescent="0.35">
      <c r="A16" s="14">
        <v>7</v>
      </c>
      <c r="B16" s="15">
        <v>241</v>
      </c>
      <c r="C16" s="15">
        <f t="shared" si="0"/>
        <v>58081</v>
      </c>
      <c r="D16" s="15">
        <f t="shared" si="1"/>
        <v>1687</v>
      </c>
      <c r="E16" s="16">
        <f t="shared" si="2"/>
        <v>49</v>
      </c>
    </row>
    <row r="17" spans="1:6" x14ac:dyDescent="0.35">
      <c r="A17" s="14">
        <v>4</v>
      </c>
      <c r="B17" s="15">
        <v>237</v>
      </c>
      <c r="C17" s="15">
        <f t="shared" si="0"/>
        <v>56169</v>
      </c>
      <c r="D17" s="15">
        <f t="shared" si="1"/>
        <v>948</v>
      </c>
      <c r="E17" s="16">
        <f t="shared" si="2"/>
        <v>16</v>
      </c>
    </row>
    <row r="18" spans="1:6" x14ac:dyDescent="0.35">
      <c r="A18" s="14">
        <v>7</v>
      </c>
      <c r="B18" s="15">
        <v>227</v>
      </c>
      <c r="C18" s="15">
        <f t="shared" si="0"/>
        <v>51529</v>
      </c>
      <c r="D18" s="15">
        <f t="shared" si="1"/>
        <v>1589</v>
      </c>
      <c r="E18" s="16">
        <f t="shared" si="2"/>
        <v>49</v>
      </c>
    </row>
    <row r="19" spans="1:6" x14ac:dyDescent="0.35">
      <c r="A19" s="14">
        <v>7</v>
      </c>
      <c r="B19" s="15">
        <v>220</v>
      </c>
      <c r="C19" s="15">
        <f t="shared" si="0"/>
        <v>48400</v>
      </c>
      <c r="D19" s="15">
        <f t="shared" si="1"/>
        <v>1540</v>
      </c>
      <c r="E19" s="16">
        <f t="shared" si="2"/>
        <v>49</v>
      </c>
    </row>
    <row r="20" spans="1:6" x14ac:dyDescent="0.35">
      <c r="A20" s="14">
        <v>1</v>
      </c>
      <c r="B20" s="15">
        <v>199</v>
      </c>
      <c r="C20" s="15">
        <f t="shared" si="0"/>
        <v>39601</v>
      </c>
      <c r="D20" s="15">
        <f t="shared" si="1"/>
        <v>199</v>
      </c>
      <c r="E20" s="16">
        <f t="shared" si="2"/>
        <v>1</v>
      </c>
    </row>
    <row r="21" spans="1:6" x14ac:dyDescent="0.35">
      <c r="A21" s="14">
        <v>2</v>
      </c>
      <c r="B21" s="15">
        <v>185</v>
      </c>
      <c r="C21" s="15">
        <f t="shared" si="0"/>
        <v>34225</v>
      </c>
      <c r="D21" s="15">
        <f t="shared" si="1"/>
        <v>370</v>
      </c>
      <c r="E21" s="16">
        <f t="shared" si="2"/>
        <v>4</v>
      </c>
    </row>
    <row r="22" spans="1:6" x14ac:dyDescent="0.35">
      <c r="A22" s="14">
        <v>12</v>
      </c>
      <c r="B22" s="15">
        <v>178</v>
      </c>
      <c r="C22" s="15">
        <f t="shared" si="0"/>
        <v>31684</v>
      </c>
      <c r="D22" s="15">
        <f t="shared" si="1"/>
        <v>2136</v>
      </c>
      <c r="E22" s="16">
        <f t="shared" si="2"/>
        <v>144</v>
      </c>
    </row>
    <row r="23" spans="1:6" x14ac:dyDescent="0.35">
      <c r="A23" s="14">
        <v>4</v>
      </c>
      <c r="B23" s="15">
        <v>171</v>
      </c>
      <c r="C23" s="15">
        <f t="shared" si="0"/>
        <v>29241</v>
      </c>
      <c r="D23" s="15">
        <f t="shared" si="1"/>
        <v>684</v>
      </c>
      <c r="E23" s="16">
        <f t="shared" si="2"/>
        <v>16</v>
      </c>
    </row>
    <row r="24" spans="1:6" x14ac:dyDescent="0.35">
      <c r="A24" s="14">
        <v>17</v>
      </c>
      <c r="B24" s="15">
        <v>164</v>
      </c>
      <c r="C24" s="15">
        <f t="shared" si="0"/>
        <v>26896</v>
      </c>
      <c r="D24" s="15">
        <f t="shared" si="1"/>
        <v>2788</v>
      </c>
      <c r="E24" s="16">
        <f t="shared" si="2"/>
        <v>289</v>
      </c>
    </row>
    <row r="25" spans="1:6" x14ac:dyDescent="0.35">
      <c r="A25" s="13">
        <v>16</v>
      </c>
      <c r="B25" s="12">
        <v>98</v>
      </c>
      <c r="C25" s="15">
        <f t="shared" si="0"/>
        <v>9604</v>
      </c>
      <c r="D25" s="15">
        <f t="shared" si="1"/>
        <v>1568</v>
      </c>
      <c r="E25" s="16">
        <f t="shared" si="2"/>
        <v>256</v>
      </c>
    </row>
    <row r="26" spans="1:6" x14ac:dyDescent="0.35">
      <c r="A26" s="13">
        <v>14</v>
      </c>
      <c r="B26" s="12">
        <v>69</v>
      </c>
      <c r="C26" s="15">
        <f t="shared" si="0"/>
        <v>4761</v>
      </c>
      <c r="D26" s="15">
        <f t="shared" si="1"/>
        <v>966</v>
      </c>
      <c r="E26" s="16">
        <f t="shared" si="2"/>
        <v>196</v>
      </c>
    </row>
    <row r="27" spans="1:6" ht="15" thickBot="1" x14ac:dyDescent="0.4">
      <c r="A27" s="21">
        <f>SUM(A2:A26)</f>
        <v>208</v>
      </c>
      <c r="B27" s="22">
        <f>SUM(B2:B26)</f>
        <v>6098</v>
      </c>
      <c r="C27" s="22">
        <f>SUM(C2:C26)</f>
        <v>1607330</v>
      </c>
      <c r="D27" s="22">
        <f>SUM(D2:D26)</f>
        <v>48965</v>
      </c>
      <c r="E27" s="23">
        <f>SUM(E2:E26)</f>
        <v>2194</v>
      </c>
    </row>
    <row r="28" spans="1:6" x14ac:dyDescent="0.35">
      <c r="A28">
        <f>AVERAGE(A2:A26)</f>
        <v>8.32</v>
      </c>
      <c r="B28">
        <f>AVERAGE(B2:B26)</f>
        <v>243.92</v>
      </c>
    </row>
    <row r="29" spans="1:6" x14ac:dyDescent="0.35">
      <c r="A29">
        <f>_xlfn.STDEV.P(A2:A26)</f>
        <v>4.3055313260966992</v>
      </c>
      <c r="B29">
        <f>_xlfn.STDEV.P(B2:B26)</f>
        <v>69.25484531785483</v>
      </c>
    </row>
    <row r="31" spans="1:6" ht="15" thickBot="1" x14ac:dyDescent="0.4">
      <c r="D31" t="s">
        <v>6</v>
      </c>
      <c r="F31" t="s">
        <v>7</v>
      </c>
    </row>
    <row r="32" spans="1:6" x14ac:dyDescent="0.35">
      <c r="A32" s="3" t="s">
        <v>0</v>
      </c>
      <c r="B32" s="1">
        <f>A27</f>
        <v>208</v>
      </c>
      <c r="D32">
        <f>(B37*B36)-(B33*B32)</f>
        <v>-44259</v>
      </c>
      <c r="F32">
        <f>B32-(D34*B33)</f>
        <v>298.03444102472406</v>
      </c>
    </row>
    <row r="33" spans="1:6" x14ac:dyDescent="0.35">
      <c r="A33" s="4" t="s">
        <v>1</v>
      </c>
      <c r="B33" s="2">
        <f>B27</f>
        <v>6098</v>
      </c>
      <c r="D33">
        <f>(B37*B34)-(B33*B33)</f>
        <v>2997646</v>
      </c>
      <c r="F33">
        <f>B37</f>
        <v>25</v>
      </c>
    </row>
    <row r="34" spans="1:6" x14ac:dyDescent="0.35">
      <c r="A34" s="4" t="s">
        <v>2</v>
      </c>
      <c r="B34" s="2">
        <f>C27</f>
        <v>1607330</v>
      </c>
      <c r="D34">
        <f>D32/D33</f>
        <v>-1.4764585277914737E-2</v>
      </c>
      <c r="F34">
        <f>F32/F33</f>
        <v>11.921377640988963</v>
      </c>
    </row>
    <row r="35" spans="1:6" x14ac:dyDescent="0.35">
      <c r="A35" s="4" t="s">
        <v>4</v>
      </c>
      <c r="B35" s="2">
        <f>E27</f>
        <v>2194</v>
      </c>
      <c r="D35">
        <v>-5.0128515324629155E-2</v>
      </c>
      <c r="F35">
        <v>21.977479861700211</v>
      </c>
    </row>
    <row r="36" spans="1:6" x14ac:dyDescent="0.35">
      <c r="A36" s="4" t="s">
        <v>3</v>
      </c>
      <c r="B36" s="2">
        <f>D27</f>
        <v>48965</v>
      </c>
    </row>
    <row r="37" spans="1:6" ht="15" thickBot="1" x14ac:dyDescent="0.4">
      <c r="A37" s="6" t="s">
        <v>5</v>
      </c>
      <c r="B37" s="7">
        <f>COUNT(A2:A26)</f>
        <v>25</v>
      </c>
    </row>
    <row r="38" spans="1:6" x14ac:dyDescent="0.35">
      <c r="A38" s="8" t="s">
        <v>8</v>
      </c>
      <c r="B38" s="3">
        <f>B28</f>
        <v>243.92</v>
      </c>
      <c r="D38" t="s">
        <v>18</v>
      </c>
      <c r="E38">
        <v>396</v>
      </c>
    </row>
    <row r="39" spans="1:6" x14ac:dyDescent="0.35">
      <c r="A39" s="9" t="s">
        <v>9</v>
      </c>
      <c r="B39" s="4">
        <f>A28</f>
        <v>8.32</v>
      </c>
      <c r="D39" t="s">
        <v>19</v>
      </c>
      <c r="E39">
        <f>D34*E38+F34</f>
        <v>6.0746018709347274</v>
      </c>
    </row>
    <row r="40" spans="1:6" x14ac:dyDescent="0.35">
      <c r="A40" s="9" t="s">
        <v>10</v>
      </c>
      <c r="B40" s="4">
        <f>B29</f>
        <v>69.25484531785483</v>
      </c>
    </row>
    <row r="41" spans="1:6" ht="15" thickBot="1" x14ac:dyDescent="0.4">
      <c r="A41" s="10" t="s">
        <v>11</v>
      </c>
      <c r="B41" s="5">
        <f>A29</f>
        <v>4.3055313260966992</v>
      </c>
    </row>
    <row r="42" spans="1:6" x14ac:dyDescent="0.35">
      <c r="A42" s="11"/>
    </row>
    <row r="45" spans="1:6" x14ac:dyDescent="0.35">
      <c r="B45" t="s">
        <v>1</v>
      </c>
      <c r="C45" t="s">
        <v>0</v>
      </c>
    </row>
    <row r="46" spans="1:6" x14ac:dyDescent="0.35">
      <c r="B46">
        <v>339</v>
      </c>
      <c r="C46">
        <v>14</v>
      </c>
    </row>
    <row r="47" spans="1:6" x14ac:dyDescent="0.35">
      <c r="B47">
        <v>332</v>
      </c>
      <c r="C47">
        <v>7</v>
      </c>
    </row>
    <row r="48" spans="1:6" x14ac:dyDescent="0.35">
      <c r="B48">
        <v>325</v>
      </c>
      <c r="C48">
        <v>7</v>
      </c>
    </row>
    <row r="49" spans="2:3" x14ac:dyDescent="0.35">
      <c r="B49">
        <v>318</v>
      </c>
      <c r="C49">
        <v>11</v>
      </c>
    </row>
    <row r="50" spans="2:3" x14ac:dyDescent="0.35">
      <c r="B50">
        <v>311</v>
      </c>
      <c r="C50">
        <v>12</v>
      </c>
    </row>
    <row r="51" spans="2:3" x14ac:dyDescent="0.35">
      <c r="B51">
        <v>304</v>
      </c>
      <c r="C51">
        <v>2</v>
      </c>
    </row>
    <row r="52" spans="2:3" x14ac:dyDescent="0.35">
      <c r="B52">
        <v>297</v>
      </c>
      <c r="C52">
        <v>9</v>
      </c>
    </row>
    <row r="53" spans="2:3" x14ac:dyDescent="0.35">
      <c r="B53">
        <v>290</v>
      </c>
      <c r="C53">
        <v>7</v>
      </c>
    </row>
    <row r="54" spans="2:3" x14ac:dyDescent="0.35">
      <c r="B54">
        <v>283</v>
      </c>
      <c r="C54">
        <v>7</v>
      </c>
    </row>
    <row r="55" spans="2:3" x14ac:dyDescent="0.35">
      <c r="B55">
        <v>276</v>
      </c>
      <c r="C55">
        <v>7</v>
      </c>
    </row>
    <row r="56" spans="2:3" x14ac:dyDescent="0.35">
      <c r="B56">
        <v>269</v>
      </c>
      <c r="C56">
        <v>3</v>
      </c>
    </row>
    <row r="57" spans="2:3" x14ac:dyDescent="0.35">
      <c r="B57">
        <v>262</v>
      </c>
      <c r="C57">
        <v>9</v>
      </c>
    </row>
    <row r="58" spans="2:3" x14ac:dyDescent="0.35">
      <c r="B58">
        <v>255</v>
      </c>
      <c r="C58">
        <v>10</v>
      </c>
    </row>
    <row r="59" spans="2:3" x14ac:dyDescent="0.35">
      <c r="B59">
        <v>248</v>
      </c>
      <c r="C59">
        <v>12</v>
      </c>
    </row>
    <row r="60" spans="2:3" x14ac:dyDescent="0.35">
      <c r="B60">
        <v>241</v>
      </c>
      <c r="C60">
        <v>7</v>
      </c>
    </row>
    <row r="61" spans="2:3" x14ac:dyDescent="0.35">
      <c r="B61">
        <v>237</v>
      </c>
      <c r="C61">
        <v>4</v>
      </c>
    </row>
    <row r="62" spans="2:3" x14ac:dyDescent="0.35">
      <c r="B62">
        <v>227</v>
      </c>
      <c r="C62">
        <v>7</v>
      </c>
    </row>
    <row r="63" spans="2:3" x14ac:dyDescent="0.35">
      <c r="B63">
        <v>220</v>
      </c>
      <c r="C63">
        <v>7</v>
      </c>
    </row>
    <row r="64" spans="2:3" x14ac:dyDescent="0.35">
      <c r="B64">
        <v>199</v>
      </c>
      <c r="C64">
        <v>1</v>
      </c>
    </row>
    <row r="65" spans="2:14" x14ac:dyDescent="0.35">
      <c r="B65">
        <v>185</v>
      </c>
      <c r="C65">
        <v>2</v>
      </c>
    </row>
    <row r="66" spans="2:14" x14ac:dyDescent="0.35">
      <c r="B66">
        <v>178</v>
      </c>
      <c r="C66">
        <v>12</v>
      </c>
    </row>
    <row r="67" spans="2:14" x14ac:dyDescent="0.35">
      <c r="B67">
        <v>171</v>
      </c>
      <c r="C67">
        <v>4</v>
      </c>
    </row>
    <row r="68" spans="2:14" x14ac:dyDescent="0.35">
      <c r="B68">
        <v>164</v>
      </c>
      <c r="C68">
        <v>17</v>
      </c>
    </row>
    <row r="69" spans="2:14" x14ac:dyDescent="0.35">
      <c r="B69">
        <v>98</v>
      </c>
      <c r="C69">
        <v>16</v>
      </c>
    </row>
    <row r="70" spans="2:14" x14ac:dyDescent="0.35">
      <c r="B70">
        <v>69</v>
      </c>
      <c r="C70">
        <v>14</v>
      </c>
    </row>
    <row r="72" spans="2:14" ht="15" thickBot="1" x14ac:dyDescent="0.4"/>
    <row r="73" spans="2:14" ht="15" thickBot="1" x14ac:dyDescent="0.4">
      <c r="M73" s="24" t="s">
        <v>16</v>
      </c>
      <c r="N73" s="25">
        <v>0.77829999999999999</v>
      </c>
    </row>
    <row r="74" spans="2:14" ht="26.25" customHeight="1" thickBot="1" x14ac:dyDescent="0.4">
      <c r="M74" s="26" t="s">
        <v>17</v>
      </c>
      <c r="N74" s="27"/>
    </row>
  </sheetData>
  <mergeCells count="1">
    <mergeCell ref="M74:N7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6AADF-A793-4102-A9D0-2D7C6AF798BC}">
  <dimension ref="A1:H23"/>
  <sheetViews>
    <sheetView tabSelected="1" workbookViewId="0"/>
  </sheetViews>
  <sheetFormatPr defaultRowHeight="14.5" x14ac:dyDescent="0.35"/>
  <cols>
    <col min="4" max="4" width="10.54296875" bestFit="1" customWidth="1"/>
  </cols>
  <sheetData>
    <row r="1" spans="1:8" x14ac:dyDescent="0.35">
      <c r="A1" t="s">
        <v>20</v>
      </c>
      <c r="D1" t="s">
        <v>21</v>
      </c>
      <c r="E1">
        <f>AVERAGE(A2:A21)</f>
        <v>6.6</v>
      </c>
    </row>
    <row r="2" spans="1:8" x14ac:dyDescent="0.35">
      <c r="A2" s="30">
        <v>-3</v>
      </c>
      <c r="B2">
        <f t="shared" ref="B2:B20" si="0">(A2-$E$1)*(A2-$E$1)</f>
        <v>92.16</v>
      </c>
      <c r="D2" t="s">
        <v>25</v>
      </c>
      <c r="E2">
        <f>B23</f>
        <v>4.963869458396343</v>
      </c>
    </row>
    <row r="3" spans="1:8" x14ac:dyDescent="0.35">
      <c r="A3" s="30">
        <v>1</v>
      </c>
      <c r="B3">
        <f t="shared" si="0"/>
        <v>31.359999999999996</v>
      </c>
      <c r="D3" t="s">
        <v>26</v>
      </c>
      <c r="E3">
        <f>B22</f>
        <v>24.640000000000004</v>
      </c>
    </row>
    <row r="4" spans="1:8" x14ac:dyDescent="0.35">
      <c r="A4" s="30">
        <v>1</v>
      </c>
      <c r="B4">
        <f t="shared" si="0"/>
        <v>31.359999999999996</v>
      </c>
      <c r="D4" t="s">
        <v>22</v>
      </c>
      <c r="E4">
        <v>6.5</v>
      </c>
    </row>
    <row r="5" spans="1:8" x14ac:dyDescent="0.35">
      <c r="A5" s="30">
        <v>2</v>
      </c>
      <c r="B5">
        <f t="shared" si="0"/>
        <v>21.159999999999997</v>
      </c>
      <c r="D5" t="s">
        <v>23</v>
      </c>
      <c r="E5">
        <v>2.5</v>
      </c>
    </row>
    <row r="6" spans="1:8" x14ac:dyDescent="0.35">
      <c r="A6" s="30">
        <v>2</v>
      </c>
      <c r="B6">
        <f t="shared" si="0"/>
        <v>21.159999999999997</v>
      </c>
      <c r="D6" t="s">
        <v>24</v>
      </c>
      <c r="E6">
        <v>8.5</v>
      </c>
      <c r="G6" t="s">
        <v>31</v>
      </c>
      <c r="H6" t="s">
        <v>32</v>
      </c>
    </row>
    <row r="7" spans="1:8" x14ac:dyDescent="0.35">
      <c r="A7" s="28">
        <v>3</v>
      </c>
      <c r="B7">
        <f t="shared" si="0"/>
        <v>12.959999999999997</v>
      </c>
      <c r="H7">
        <f>E6-E5</f>
        <v>6</v>
      </c>
    </row>
    <row r="8" spans="1:8" x14ac:dyDescent="0.35">
      <c r="A8" s="28">
        <v>5</v>
      </c>
      <c r="B8">
        <f t="shared" si="0"/>
        <v>2.5599999999999987</v>
      </c>
      <c r="D8" t="s">
        <v>27</v>
      </c>
    </row>
    <row r="9" spans="1:8" x14ac:dyDescent="0.35">
      <c r="A9" s="28">
        <v>6</v>
      </c>
      <c r="B9">
        <f t="shared" si="0"/>
        <v>0.3599999999999996</v>
      </c>
      <c r="D9" t="s">
        <v>28</v>
      </c>
      <c r="E9">
        <f>E1-(3*E2)</f>
        <v>-8.2916083751890302</v>
      </c>
    </row>
    <row r="10" spans="1:8" x14ac:dyDescent="0.35">
      <c r="A10" s="28">
        <v>6</v>
      </c>
      <c r="B10">
        <f t="shared" si="0"/>
        <v>0.3599999999999996</v>
      </c>
      <c r="D10" t="s">
        <v>29</v>
      </c>
      <c r="E10">
        <f>E1+(3*E2)</f>
        <v>21.491608375189031</v>
      </c>
    </row>
    <row r="11" spans="1:8" x14ac:dyDescent="0.35">
      <c r="A11" s="28">
        <v>6</v>
      </c>
      <c r="B11">
        <f t="shared" si="0"/>
        <v>0.3599999999999996</v>
      </c>
    </row>
    <row r="12" spans="1:8" x14ac:dyDescent="0.35">
      <c r="A12" s="29">
        <v>7</v>
      </c>
      <c r="B12">
        <f t="shared" si="0"/>
        <v>0.16000000000000028</v>
      </c>
      <c r="D12" t="s">
        <v>30</v>
      </c>
    </row>
    <row r="13" spans="1:8" x14ac:dyDescent="0.35">
      <c r="A13" s="29">
        <v>7</v>
      </c>
      <c r="B13">
        <f t="shared" si="0"/>
        <v>0.16000000000000028</v>
      </c>
      <c r="D13" t="s">
        <v>28</v>
      </c>
      <c r="E13">
        <f>E4-(1.5*H7)</f>
        <v>-2.5</v>
      </c>
    </row>
    <row r="14" spans="1:8" x14ac:dyDescent="0.35">
      <c r="A14" s="29">
        <v>8</v>
      </c>
      <c r="B14">
        <f t="shared" si="0"/>
        <v>1.9600000000000011</v>
      </c>
      <c r="D14" t="s">
        <v>29</v>
      </c>
      <c r="E14">
        <f>E4+(1.5*H7)</f>
        <v>15.5</v>
      </c>
    </row>
    <row r="15" spans="1:8" x14ac:dyDescent="0.35">
      <c r="A15" s="29">
        <v>8</v>
      </c>
      <c r="B15">
        <f t="shared" si="0"/>
        <v>1.9600000000000011</v>
      </c>
    </row>
    <row r="16" spans="1:8" x14ac:dyDescent="0.35">
      <c r="A16" s="29">
        <v>8</v>
      </c>
      <c r="B16">
        <f t="shared" si="0"/>
        <v>1.9600000000000011</v>
      </c>
    </row>
    <row r="17" spans="1:2" x14ac:dyDescent="0.35">
      <c r="A17" s="31">
        <v>9</v>
      </c>
      <c r="B17">
        <f t="shared" si="0"/>
        <v>5.7600000000000016</v>
      </c>
    </row>
    <row r="18" spans="1:2" x14ac:dyDescent="0.35">
      <c r="A18" s="31">
        <v>12</v>
      </c>
      <c r="B18">
        <f t="shared" si="0"/>
        <v>29.160000000000004</v>
      </c>
    </row>
    <row r="19" spans="1:2" x14ac:dyDescent="0.35">
      <c r="A19" s="31">
        <v>12</v>
      </c>
      <c r="B19">
        <f t="shared" si="0"/>
        <v>29.160000000000004</v>
      </c>
    </row>
    <row r="20" spans="1:2" x14ac:dyDescent="0.35">
      <c r="A20" s="31">
        <v>12</v>
      </c>
      <c r="B20">
        <f t="shared" si="0"/>
        <v>29.160000000000004</v>
      </c>
    </row>
    <row r="21" spans="1:2" x14ac:dyDescent="0.35">
      <c r="A21" s="31">
        <v>20</v>
      </c>
      <c r="B21">
        <f>(A21-$E$1)*(A21-$E$1)</f>
        <v>179.56</v>
      </c>
    </row>
    <row r="22" spans="1:2" x14ac:dyDescent="0.35">
      <c r="B22">
        <f>AVERAGE(B2:B21)</f>
        <v>24.640000000000004</v>
      </c>
    </row>
    <row r="23" spans="1:2" x14ac:dyDescent="0.35">
      <c r="B23">
        <f>SQRT(B22)</f>
        <v>4.963869458396343</v>
      </c>
    </row>
  </sheetData>
  <sortState xmlns:xlrd2="http://schemas.microsoft.com/office/spreadsheetml/2017/richdata2" ref="A2:A21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Miguel Lopez</dc:creator>
  <cp:lastModifiedBy>Lopez, Dario Miguel</cp:lastModifiedBy>
  <dcterms:created xsi:type="dcterms:W3CDTF">2020-09-07T21:26:31Z</dcterms:created>
  <dcterms:modified xsi:type="dcterms:W3CDTF">2021-02-27T19:04:23Z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13e763da-3dad-482b-9179-8b4855c2db9d</vt:lpwstr>
  </property>
</Properties>
</file>